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0" yWindow="120" windowWidth="17790" windowHeight="11805" tabRatio="929"/>
  </bookViews>
  <sheets>
    <sheet name="总账" sheetId="1" r:id="rId1"/>
    <sheet name="01" sheetId="185" r:id="rId2"/>
    <sheet name="02" sheetId="35" r:id="rId3"/>
    <sheet name="03" sheetId="37" r:id="rId4"/>
    <sheet name="04" sheetId="38" r:id="rId5"/>
    <sheet name="05" sheetId="39" r:id="rId6"/>
    <sheet name="06" sheetId="41" r:id="rId7"/>
    <sheet name="07" sheetId="42" r:id="rId8"/>
    <sheet name="08" sheetId="43" r:id="rId9"/>
    <sheet name="09" sheetId="44" r:id="rId10"/>
    <sheet name="10" sheetId="45" r:id="rId11"/>
    <sheet name="11" sheetId="46" r:id="rId12"/>
    <sheet name="12" sheetId="47" r:id="rId13"/>
    <sheet name="13" sheetId="49" r:id="rId14"/>
    <sheet name="14" sheetId="50" r:id="rId15"/>
    <sheet name="15" sheetId="53" r:id="rId16"/>
    <sheet name="16" sheetId="54" r:id="rId17"/>
    <sheet name="17" sheetId="55" r:id="rId18"/>
    <sheet name="18" sheetId="57" r:id="rId19"/>
    <sheet name="19" sheetId="59" r:id="rId20"/>
    <sheet name="20" sheetId="60" r:id="rId21"/>
    <sheet name="21" sheetId="66" r:id="rId22"/>
    <sheet name="22" sheetId="68" r:id="rId23"/>
    <sheet name="23" sheetId="69" r:id="rId24"/>
    <sheet name="24" sheetId="71" r:id="rId25"/>
    <sheet name="25" sheetId="72" r:id="rId26"/>
    <sheet name="26" sheetId="73" r:id="rId27"/>
    <sheet name="27" sheetId="74" r:id="rId28"/>
    <sheet name="28" sheetId="76" r:id="rId29"/>
    <sheet name="29" sheetId="77" r:id="rId30"/>
    <sheet name="30" sheetId="79" r:id="rId31"/>
    <sheet name="31" sheetId="80" r:id="rId32"/>
    <sheet name="32" sheetId="82" r:id="rId33"/>
    <sheet name="33" sheetId="83" r:id="rId34"/>
    <sheet name="34" sheetId="84" r:id="rId35"/>
    <sheet name="35" sheetId="86" r:id="rId36"/>
    <sheet name="36" sheetId="87" r:id="rId37"/>
    <sheet name="37" sheetId="89" r:id="rId38"/>
    <sheet name="38" sheetId="90" r:id="rId39"/>
    <sheet name="39" sheetId="92" r:id="rId40"/>
    <sheet name="40" sheetId="93" r:id="rId41"/>
    <sheet name="41" sheetId="94" r:id="rId42"/>
    <sheet name="42" sheetId="97" r:id="rId43"/>
    <sheet name="43" sheetId="98" r:id="rId44"/>
    <sheet name="44" sheetId="95" r:id="rId45"/>
    <sheet name="45" sheetId="100" r:id="rId46"/>
    <sheet name="46" sheetId="101" r:id="rId47"/>
    <sheet name="47" sheetId="102" r:id="rId48"/>
    <sheet name="48" sheetId="103" r:id="rId49"/>
    <sheet name="49" sheetId="126" r:id="rId50"/>
    <sheet name="50" sheetId="127" r:id="rId51"/>
    <sheet name="51" sheetId="128" r:id="rId52"/>
    <sheet name="52" sheetId="129" r:id="rId53"/>
    <sheet name="53" sheetId="130" r:id="rId54"/>
    <sheet name="54" sheetId="131" r:id="rId55"/>
    <sheet name="55" sheetId="132" r:id="rId56"/>
    <sheet name="56" sheetId="133" r:id="rId57"/>
    <sheet name="57" sheetId="134" r:id="rId58"/>
    <sheet name="58" sheetId="137" r:id="rId59"/>
    <sheet name="59" sheetId="138" r:id="rId60"/>
    <sheet name="60" sheetId="187" r:id="rId61"/>
    <sheet name="61" sheetId="188" r:id="rId62"/>
    <sheet name="62" sheetId="189" r:id="rId63"/>
    <sheet name="63" sheetId="190" r:id="rId64"/>
    <sheet name="64" sheetId="191" r:id="rId65"/>
    <sheet name="65" sheetId="192" r:id="rId66"/>
    <sheet name="66" sheetId="193" r:id="rId67"/>
    <sheet name="67" sheetId="194" r:id="rId68"/>
    <sheet name="68" sheetId="195" r:id="rId69"/>
    <sheet name="69" sheetId="196" r:id="rId70"/>
    <sheet name="70" sheetId="197" r:id="rId71"/>
    <sheet name="71" sheetId="198" r:id="rId72"/>
    <sheet name="72" sheetId="199" r:id="rId73"/>
    <sheet name="73" sheetId="200" r:id="rId74"/>
    <sheet name="74" sheetId="201" r:id="rId75"/>
    <sheet name="75" sheetId="203" r:id="rId76"/>
    <sheet name="76" sheetId="204" r:id="rId77"/>
    <sheet name="77" sheetId="205" r:id="rId78"/>
    <sheet name="78" sheetId="206" r:id="rId79"/>
    <sheet name="79" sheetId="207" r:id="rId80"/>
    <sheet name="80" sheetId="208" r:id="rId81"/>
  </sheets>
  <definedNames>
    <definedName name="_xlnm._FilterDatabase" localSheetId="28" hidden="1">'28'!$A$5:$J$5</definedName>
    <definedName name="_xlnm._FilterDatabase" localSheetId="0" hidden="1">总账!$A$2:$I$89</definedName>
    <definedName name="_jc69" localSheetId="79">#REF!</definedName>
    <definedName name="_jc69" localSheetId="80">#REF!</definedName>
    <definedName name="_jc69">#REF!</definedName>
    <definedName name="_js29" localSheetId="0">总账!$G$48</definedName>
  </definedNames>
  <calcPr calcId="145621"/>
</workbook>
</file>

<file path=xl/calcChain.xml><?xml version="1.0" encoding="utf-8"?>
<calcChain xmlns="http://schemas.openxmlformats.org/spreadsheetml/2006/main">
  <c r="F12" i="187" l="1"/>
  <c r="E12" i="187"/>
  <c r="G5" i="190" l="1"/>
  <c r="G6" i="190" s="1"/>
  <c r="F28" i="1"/>
  <c r="B63" i="1"/>
  <c r="G6" i="90" l="1"/>
  <c r="G28" i="1"/>
  <c r="D27" i="208" l="1"/>
  <c r="F25" i="208"/>
  <c r="E25" i="208"/>
  <c r="D26" i="208" s="1"/>
  <c r="G5" i="208"/>
  <c r="G6" i="208" s="1"/>
  <c r="G7" i="208" s="1"/>
  <c r="G8" i="208" s="1"/>
  <c r="G9" i="208" s="1"/>
  <c r="G10" i="208" s="1"/>
  <c r="G11" i="208" s="1"/>
  <c r="G12" i="208" s="1"/>
  <c r="G13" i="208" s="1"/>
  <c r="G14" i="208" s="1"/>
  <c r="G15" i="208" s="1"/>
  <c r="G16" i="208" s="1"/>
  <c r="G17" i="208" s="1"/>
  <c r="G18" i="208" s="1"/>
  <c r="G19" i="208" s="1"/>
  <c r="G20" i="208" s="1"/>
  <c r="G21" i="208" s="1"/>
  <c r="G22" i="208" s="1"/>
  <c r="G23" i="208" s="1"/>
  <c r="G24" i="208" s="1"/>
  <c r="D26" i="207"/>
  <c r="F25" i="207"/>
  <c r="D27" i="207" s="1"/>
  <c r="E25" i="207"/>
  <c r="G25" i="207" s="1"/>
  <c r="D28" i="207" s="1"/>
  <c r="G6" i="207"/>
  <c r="G7" i="207" s="1"/>
  <c r="G8" i="207" s="1"/>
  <c r="G9" i="207" s="1"/>
  <c r="G10" i="207" s="1"/>
  <c r="G11" i="207" s="1"/>
  <c r="G12" i="207" s="1"/>
  <c r="G13" i="207" s="1"/>
  <c r="G14" i="207" s="1"/>
  <c r="G15" i="207" s="1"/>
  <c r="G16" i="207" s="1"/>
  <c r="G17" i="207" s="1"/>
  <c r="G18" i="207" s="1"/>
  <c r="G19" i="207" s="1"/>
  <c r="G20" i="207" s="1"/>
  <c r="G21" i="207" s="1"/>
  <c r="G22" i="207" s="1"/>
  <c r="G23" i="207" s="1"/>
  <c r="G24" i="207" s="1"/>
  <c r="G5" i="207"/>
  <c r="G6" i="42"/>
  <c r="G5" i="185"/>
  <c r="G6" i="185" s="1"/>
  <c r="G7" i="185" s="1"/>
  <c r="G8" i="185" s="1"/>
  <c r="G9" i="185" s="1"/>
  <c r="G10" i="185" s="1"/>
  <c r="G11" i="185" s="1"/>
  <c r="G12" i="185" s="1"/>
  <c r="G13" i="185" s="1"/>
  <c r="G14" i="185" s="1"/>
  <c r="G15" i="185" s="1"/>
  <c r="G16" i="185" s="1"/>
  <c r="G17" i="185" s="1"/>
  <c r="G18" i="185" s="1"/>
  <c r="G19" i="185" s="1"/>
  <c r="G20" i="185" s="1"/>
  <c r="G21" i="185" s="1"/>
  <c r="G22" i="185" s="1"/>
  <c r="G23" i="185" s="1"/>
  <c r="G24" i="185" s="1"/>
  <c r="F25" i="185"/>
  <c r="E25" i="185"/>
  <c r="E46" i="1"/>
  <c r="F29" i="1"/>
  <c r="G25" i="208" l="1"/>
  <c r="D28" i="208" s="1"/>
  <c r="G25" i="185"/>
  <c r="G5" i="206"/>
  <c r="G6" i="206"/>
  <c r="G7" i="206"/>
  <c r="G8" i="206"/>
  <c r="G9" i="206"/>
  <c r="G10" i="206"/>
  <c r="G11" i="206"/>
  <c r="G12" i="206"/>
  <c r="G13" i="206"/>
  <c r="G14" i="206"/>
  <c r="G15" i="206"/>
  <c r="G16" i="206"/>
  <c r="G17" i="206"/>
  <c r="G18" i="206"/>
  <c r="G19" i="206"/>
  <c r="G20" i="206"/>
  <c r="G21" i="206"/>
  <c r="G22" i="206"/>
  <c r="G23" i="206"/>
  <c r="G24" i="206"/>
  <c r="E25" i="206"/>
  <c r="F25" i="206"/>
  <c r="G25" i="206"/>
  <c r="D26" i="206"/>
  <c r="D27" i="206"/>
  <c r="D28" i="206"/>
  <c r="G5" i="205"/>
  <c r="G6" i="205"/>
  <c r="G7" i="205"/>
  <c r="G8" i="205"/>
  <c r="G9" i="205"/>
  <c r="G10" i="205"/>
  <c r="G11" i="205"/>
  <c r="G12" i="205"/>
  <c r="G13" i="205"/>
  <c r="G14" i="205"/>
  <c r="G15" i="205"/>
  <c r="G16" i="205"/>
  <c r="G17" i="205"/>
  <c r="G18" i="205"/>
  <c r="G19" i="205"/>
  <c r="G20" i="205"/>
  <c r="G21" i="205"/>
  <c r="G22" i="205"/>
  <c r="G23" i="205"/>
  <c r="G24" i="205"/>
  <c r="E25" i="205"/>
  <c r="F25" i="205"/>
  <c r="G25" i="205"/>
  <c r="D26" i="205"/>
  <c r="D27" i="205"/>
  <c r="D28" i="205"/>
  <c r="G5" i="204"/>
  <c r="G6" i="204"/>
  <c r="G7" i="204"/>
  <c r="G8" i="204"/>
  <c r="G9" i="204"/>
  <c r="G10" i="204"/>
  <c r="G11" i="204"/>
  <c r="G12" i="204"/>
  <c r="G13" i="204"/>
  <c r="G14" i="204"/>
  <c r="G15" i="204"/>
  <c r="G16" i="204"/>
  <c r="G17" i="204"/>
  <c r="G18" i="204"/>
  <c r="G19" i="204"/>
  <c r="G20" i="204"/>
  <c r="G21" i="204"/>
  <c r="G22" i="204"/>
  <c r="G23" i="204"/>
  <c r="G24" i="204"/>
  <c r="E25" i="204"/>
  <c r="F25" i="204"/>
  <c r="G25" i="204"/>
  <c r="D26" i="204"/>
  <c r="D27" i="204"/>
  <c r="D28" i="204"/>
  <c r="G5" i="203"/>
  <c r="G6" i="203"/>
  <c r="G7" i="203"/>
  <c r="G8" i="203"/>
  <c r="G9" i="203"/>
  <c r="G10" i="203"/>
  <c r="G11" i="203"/>
  <c r="G12" i="203"/>
  <c r="G13" i="203"/>
  <c r="G14" i="203"/>
  <c r="G15" i="203"/>
  <c r="G16" i="203"/>
  <c r="G17" i="203"/>
  <c r="G18" i="203"/>
  <c r="G19" i="203"/>
  <c r="G20" i="203"/>
  <c r="G21" i="203"/>
  <c r="G22" i="203"/>
  <c r="G23" i="203"/>
  <c r="G24" i="203"/>
  <c r="E25" i="203"/>
  <c r="F25" i="203"/>
  <c r="G25" i="203"/>
  <c r="D26" i="203"/>
  <c r="D27" i="203"/>
  <c r="D28" i="203"/>
  <c r="G5" i="201"/>
  <c r="G6" i="201"/>
  <c r="G7" i="201"/>
  <c r="G8" i="201"/>
  <c r="G9" i="201"/>
  <c r="G10" i="201"/>
  <c r="G11" i="201"/>
  <c r="G12" i="201"/>
  <c r="G13" i="201"/>
  <c r="G14" i="201"/>
  <c r="G15" i="201"/>
  <c r="G16" i="201"/>
  <c r="G17" i="201"/>
  <c r="G18" i="201"/>
  <c r="G19" i="201"/>
  <c r="G20" i="201"/>
  <c r="G21" i="201"/>
  <c r="G22" i="201"/>
  <c r="G23" i="201"/>
  <c r="G24" i="201"/>
  <c r="E25" i="201"/>
  <c r="F25" i="201"/>
  <c r="G25" i="201"/>
  <c r="D26" i="201"/>
  <c r="D27" i="201"/>
  <c r="D28" i="201"/>
  <c r="G5" i="200"/>
  <c r="G6" i="200"/>
  <c r="G7" i="200"/>
  <c r="G8" i="200"/>
  <c r="G9" i="200"/>
  <c r="G10" i="200"/>
  <c r="G11" i="200"/>
  <c r="G12" i="200"/>
  <c r="G13" i="200"/>
  <c r="G14" i="200"/>
  <c r="G15" i="200"/>
  <c r="G16" i="200"/>
  <c r="G17" i="200"/>
  <c r="G18" i="200"/>
  <c r="G19" i="200"/>
  <c r="G20" i="200"/>
  <c r="G21" i="200"/>
  <c r="G22" i="200"/>
  <c r="G23" i="200"/>
  <c r="G24" i="200"/>
  <c r="E25" i="200"/>
  <c r="F25" i="200"/>
  <c r="G25" i="200"/>
  <c r="D26" i="200"/>
  <c r="D27" i="200"/>
  <c r="D28" i="200"/>
  <c r="G5" i="199"/>
  <c r="G6" i="199"/>
  <c r="G7" i="199"/>
  <c r="G8" i="199"/>
  <c r="G9" i="199"/>
  <c r="G10" i="199"/>
  <c r="G11" i="199"/>
  <c r="G12" i="199"/>
  <c r="G13" i="199"/>
  <c r="G14" i="199"/>
  <c r="G15" i="199"/>
  <c r="G16" i="199"/>
  <c r="G17" i="199"/>
  <c r="G18" i="199"/>
  <c r="G19" i="199"/>
  <c r="G20" i="199"/>
  <c r="G21" i="199"/>
  <c r="G22" i="199"/>
  <c r="G23" i="199"/>
  <c r="G24" i="199"/>
  <c r="E25" i="199"/>
  <c r="F25" i="199"/>
  <c r="G25" i="199"/>
  <c r="D26" i="199"/>
  <c r="D27" i="199"/>
  <c r="D28" i="199"/>
  <c r="G5" i="198"/>
  <c r="G6" i="198"/>
  <c r="G7" i="198"/>
  <c r="G8" i="198"/>
  <c r="G9" i="198"/>
  <c r="G10" i="198"/>
  <c r="G11" i="198"/>
  <c r="G12" i="198"/>
  <c r="G13" i="198"/>
  <c r="G14" i="198"/>
  <c r="G15" i="198"/>
  <c r="G16" i="198"/>
  <c r="G17" i="198"/>
  <c r="G18" i="198"/>
  <c r="G19" i="198"/>
  <c r="G20" i="198"/>
  <c r="G21" i="198"/>
  <c r="G22" i="198"/>
  <c r="G23" i="198"/>
  <c r="G24" i="198"/>
  <c r="E25" i="198"/>
  <c r="F25" i="198"/>
  <c r="G25" i="198"/>
  <c r="D26" i="198"/>
  <c r="D27" i="198"/>
  <c r="D28" i="198"/>
  <c r="G5" i="197"/>
  <c r="G6" i="197"/>
  <c r="G7" i="197"/>
  <c r="G8" i="197"/>
  <c r="G9" i="197"/>
  <c r="G10" i="197"/>
  <c r="G11" i="197"/>
  <c r="G12" i="197"/>
  <c r="G13" i="197"/>
  <c r="G14" i="197"/>
  <c r="G15" i="197"/>
  <c r="G16" i="197"/>
  <c r="G17" i="197"/>
  <c r="G18" i="197"/>
  <c r="G19" i="197"/>
  <c r="G20" i="197"/>
  <c r="G21" i="197"/>
  <c r="G22" i="197"/>
  <c r="G23" i="197"/>
  <c r="G24" i="197"/>
  <c r="E25" i="197"/>
  <c r="F25" i="197"/>
  <c r="G25" i="197"/>
  <c r="D26" i="197"/>
  <c r="D27" i="197"/>
  <c r="D28" i="197"/>
  <c r="G5" i="196"/>
  <c r="G6" i="196" s="1"/>
  <c r="G7" i="196" s="1"/>
  <c r="G8" i="196" s="1"/>
  <c r="G9" i="196" s="1"/>
  <c r="G10" i="196" s="1"/>
  <c r="G11" i="196" s="1"/>
  <c r="G12" i="196" s="1"/>
  <c r="G13" i="196" s="1"/>
  <c r="G14" i="196" s="1"/>
  <c r="G15" i="196" s="1"/>
  <c r="G16" i="196" s="1"/>
  <c r="G17" i="196" s="1"/>
  <c r="G18" i="196" s="1"/>
  <c r="G19" i="196" s="1"/>
  <c r="G20" i="196" s="1"/>
  <c r="G21" i="196" s="1"/>
  <c r="G22" i="196" s="1"/>
  <c r="G23" i="196" s="1"/>
  <c r="G24" i="196" s="1"/>
  <c r="E25" i="196"/>
  <c r="D26" i="196" s="1"/>
  <c r="F25" i="196"/>
  <c r="G25" i="196" s="1"/>
  <c r="D28" i="196" s="1"/>
  <c r="D27" i="196"/>
  <c r="G5" i="195"/>
  <c r="G6" i="195"/>
  <c r="G7" i="195" s="1"/>
  <c r="G8" i="195" s="1"/>
  <c r="G9" i="195" s="1"/>
  <c r="G10" i="195" s="1"/>
  <c r="G11" i="195" s="1"/>
  <c r="G12" i="195" s="1"/>
  <c r="G13" i="195" s="1"/>
  <c r="G14" i="195" s="1"/>
  <c r="G15" i="195" s="1"/>
  <c r="G16" i="195" s="1"/>
  <c r="G17" i="195" s="1"/>
  <c r="G18" i="195" s="1"/>
  <c r="G19" i="195" s="1"/>
  <c r="G20" i="195" s="1"/>
  <c r="G21" i="195" s="1"/>
  <c r="G22" i="195" s="1"/>
  <c r="G23" i="195" s="1"/>
  <c r="G24" i="195" s="1"/>
  <c r="E25" i="195"/>
  <c r="G25" i="195" s="1"/>
  <c r="D28" i="195" s="1"/>
  <c r="F25" i="195"/>
  <c r="D26" i="195"/>
  <c r="D27" i="195"/>
  <c r="G5" i="194"/>
  <c r="G6" i="194"/>
  <c r="G7" i="194" s="1"/>
  <c r="G8" i="194" s="1"/>
  <c r="G9" i="194" s="1"/>
  <c r="G10" i="194" s="1"/>
  <c r="G11" i="194" s="1"/>
  <c r="G12" i="194" s="1"/>
  <c r="G13" i="194" s="1"/>
  <c r="G14" i="194" s="1"/>
  <c r="G15" i="194" s="1"/>
  <c r="G16" i="194" s="1"/>
  <c r="G17" i="194" s="1"/>
  <c r="G18" i="194" s="1"/>
  <c r="G19" i="194" s="1"/>
  <c r="G20" i="194" s="1"/>
  <c r="G21" i="194" s="1"/>
  <c r="G22" i="194" s="1"/>
  <c r="G23" i="194" s="1"/>
  <c r="G24" i="194" s="1"/>
  <c r="E25" i="194"/>
  <c r="G25" i="194" s="1"/>
  <c r="D28" i="194" s="1"/>
  <c r="F25" i="194"/>
  <c r="D27" i="194"/>
  <c r="G5" i="193"/>
  <c r="G6" i="193" s="1"/>
  <c r="G7" i="193" s="1"/>
  <c r="G8" i="193" s="1"/>
  <c r="G9" i="193" s="1"/>
  <c r="G10" i="193" s="1"/>
  <c r="G11" i="193" s="1"/>
  <c r="G12" i="193" s="1"/>
  <c r="G13" i="193" s="1"/>
  <c r="G14" i="193" s="1"/>
  <c r="G15" i="193" s="1"/>
  <c r="G16" i="193" s="1"/>
  <c r="G17" i="193" s="1"/>
  <c r="G18" i="193" s="1"/>
  <c r="G19" i="193" s="1"/>
  <c r="G20" i="193" s="1"/>
  <c r="G21" i="193" s="1"/>
  <c r="G22" i="193" s="1"/>
  <c r="G23" i="193" s="1"/>
  <c r="G24" i="193" s="1"/>
  <c r="E25" i="193"/>
  <c r="D26" i="193" s="1"/>
  <c r="F25" i="193"/>
  <c r="D27" i="193" s="1"/>
  <c r="G5" i="192"/>
  <c r="G6" i="192" s="1"/>
  <c r="G7" i="192" s="1"/>
  <c r="G8" i="192" s="1"/>
  <c r="G9" i="192" s="1"/>
  <c r="G10" i="192" s="1"/>
  <c r="G11" i="192" s="1"/>
  <c r="G12" i="192" s="1"/>
  <c r="G13" i="192" s="1"/>
  <c r="G14" i="192" s="1"/>
  <c r="G15" i="192" s="1"/>
  <c r="G16" i="192" s="1"/>
  <c r="G17" i="192" s="1"/>
  <c r="G18" i="192" s="1"/>
  <c r="G19" i="192" s="1"/>
  <c r="G20" i="192" s="1"/>
  <c r="G21" i="192" s="1"/>
  <c r="G22" i="192" s="1"/>
  <c r="G23" i="192" s="1"/>
  <c r="G24" i="192" s="1"/>
  <c r="E25" i="192"/>
  <c r="D26" i="192" s="1"/>
  <c r="F25" i="192"/>
  <c r="G25" i="192" s="1"/>
  <c r="D28" i="192" s="1"/>
  <c r="D27" i="192"/>
  <c r="G5" i="191"/>
  <c r="G6" i="191" s="1"/>
  <c r="G7" i="191" s="1"/>
  <c r="G8" i="191" s="1"/>
  <c r="G9" i="191" s="1"/>
  <c r="G10" i="191" s="1"/>
  <c r="G11" i="191" s="1"/>
  <c r="G12" i="191" s="1"/>
  <c r="G13" i="191" s="1"/>
  <c r="G14" i="191" s="1"/>
  <c r="G15" i="191" s="1"/>
  <c r="G16" i="191" s="1"/>
  <c r="G17" i="191" s="1"/>
  <c r="G18" i="191" s="1"/>
  <c r="G19" i="191" s="1"/>
  <c r="G20" i="191" s="1"/>
  <c r="G21" i="191" s="1"/>
  <c r="G22" i="191" s="1"/>
  <c r="G23" i="191" s="1"/>
  <c r="G24" i="191" s="1"/>
  <c r="E25" i="191"/>
  <c r="D26" i="191" s="1"/>
  <c r="F25" i="191"/>
  <c r="D27" i="191"/>
  <c r="G7" i="190"/>
  <c r="G8" i="190" s="1"/>
  <c r="G9" i="190" s="1"/>
  <c r="G10" i="190" s="1"/>
  <c r="G11" i="190" s="1"/>
  <c r="G12" i="190" s="1"/>
  <c r="G13" i="190" s="1"/>
  <c r="G14" i="190" s="1"/>
  <c r="G15" i="190" s="1"/>
  <c r="G16" i="190" s="1"/>
  <c r="G17" i="190" s="1"/>
  <c r="G18" i="190" s="1"/>
  <c r="G19" i="190" s="1"/>
  <c r="G20" i="190" s="1"/>
  <c r="G21" i="190" s="1"/>
  <c r="G22" i="190" s="1"/>
  <c r="G23" i="190" s="1"/>
  <c r="G24" i="190" s="1"/>
  <c r="E25" i="190"/>
  <c r="D26" i="190" s="1"/>
  <c r="F25" i="190"/>
  <c r="G5" i="189"/>
  <c r="G6" i="189" s="1"/>
  <c r="G7" i="189" s="1"/>
  <c r="G8" i="189" s="1"/>
  <c r="G9" i="189" s="1"/>
  <c r="G10" i="189" s="1"/>
  <c r="G11" i="189" s="1"/>
  <c r="G12" i="189" s="1"/>
  <c r="G13" i="189" s="1"/>
  <c r="G14" i="189" s="1"/>
  <c r="G15" i="189" s="1"/>
  <c r="G16" i="189" s="1"/>
  <c r="G17" i="189" s="1"/>
  <c r="G18" i="189" s="1"/>
  <c r="G19" i="189" s="1"/>
  <c r="G20" i="189" s="1"/>
  <c r="G21" i="189" s="1"/>
  <c r="G22" i="189" s="1"/>
  <c r="G23" i="189" s="1"/>
  <c r="G24" i="189" s="1"/>
  <c r="E25" i="189"/>
  <c r="D26" i="189" s="1"/>
  <c r="F25" i="189"/>
  <c r="G5" i="188"/>
  <c r="G6" i="188" s="1"/>
  <c r="G7" i="188" s="1"/>
  <c r="G8" i="188" s="1"/>
  <c r="G9" i="188" s="1"/>
  <c r="G10" i="188" s="1"/>
  <c r="G11" i="188" s="1"/>
  <c r="G12" i="188" s="1"/>
  <c r="G13" i="188" s="1"/>
  <c r="G14" i="188" s="1"/>
  <c r="G15" i="188" s="1"/>
  <c r="G16" i="188" s="1"/>
  <c r="G17" i="188" s="1"/>
  <c r="G18" i="188" s="1"/>
  <c r="G19" i="188" s="1"/>
  <c r="G20" i="188" s="1"/>
  <c r="G21" i="188" s="1"/>
  <c r="G22" i="188" s="1"/>
  <c r="G23" i="188" s="1"/>
  <c r="G24" i="188" s="1"/>
  <c r="E25" i="188"/>
  <c r="F25" i="188"/>
  <c r="D27" i="188" s="1"/>
  <c r="G5" i="187"/>
  <c r="G6" i="187" s="1"/>
  <c r="G7" i="187" s="1"/>
  <c r="G8" i="187" s="1"/>
  <c r="G9" i="187" s="1"/>
  <c r="G10" i="187" s="1"/>
  <c r="G11" i="187" s="1"/>
  <c r="G12" i="187" s="1"/>
  <c r="G13" i="187" s="1"/>
  <c r="G14" i="187" s="1"/>
  <c r="G15" i="187" s="1"/>
  <c r="G16" i="187" s="1"/>
  <c r="G17" i="187" s="1"/>
  <c r="G18" i="187" s="1"/>
  <c r="G19" i="187" s="1"/>
  <c r="G20" i="187" s="1"/>
  <c r="G21" i="187" s="1"/>
  <c r="G22" i="187" s="1"/>
  <c r="G23" i="187" s="1"/>
  <c r="G24" i="187" s="1"/>
  <c r="E25" i="187"/>
  <c r="D26" i="187" s="1"/>
  <c r="F25" i="187"/>
  <c r="G5" i="138"/>
  <c r="G6" i="138"/>
  <c r="G7" i="138" s="1"/>
  <c r="G8" i="138" s="1"/>
  <c r="G9" i="138" s="1"/>
  <c r="G10" i="138" s="1"/>
  <c r="G11" i="138" s="1"/>
  <c r="G12" i="138" s="1"/>
  <c r="G13" i="138" s="1"/>
  <c r="G14" i="138" s="1"/>
  <c r="G15" i="138" s="1"/>
  <c r="G16" i="138" s="1"/>
  <c r="G17" i="138" s="1"/>
  <c r="G18" i="138" s="1"/>
  <c r="G19" i="138" s="1"/>
  <c r="G20" i="138" s="1"/>
  <c r="G21" i="138" s="1"/>
  <c r="G22" i="138" s="1"/>
  <c r="G23" i="138" s="1"/>
  <c r="G24" i="138" s="1"/>
  <c r="E25" i="138"/>
  <c r="F25" i="138"/>
  <c r="D27" i="138" s="1"/>
  <c r="D26" i="138"/>
  <c r="G5" i="137"/>
  <c r="G6" i="137"/>
  <c r="G7" i="137"/>
  <c r="G8" i="137" s="1"/>
  <c r="G9" i="137" s="1"/>
  <c r="G10" i="137" s="1"/>
  <c r="G11" i="137" s="1"/>
  <c r="G12" i="137" s="1"/>
  <c r="G13" i="137" s="1"/>
  <c r="G14" i="137" s="1"/>
  <c r="G15" i="137" s="1"/>
  <c r="G16" i="137" s="1"/>
  <c r="G17" i="137" s="1"/>
  <c r="G18" i="137" s="1"/>
  <c r="G19" i="137" s="1"/>
  <c r="G20" i="137" s="1"/>
  <c r="G21" i="137" s="1"/>
  <c r="G22" i="137" s="1"/>
  <c r="G23" i="137" s="1"/>
  <c r="G24" i="137" s="1"/>
  <c r="E25" i="137"/>
  <c r="F25" i="137"/>
  <c r="D26" i="137"/>
  <c r="G5" i="134"/>
  <c r="G6" i="134" s="1"/>
  <c r="G7" i="134" s="1"/>
  <c r="G8" i="134" s="1"/>
  <c r="G9" i="134" s="1"/>
  <c r="G10" i="134" s="1"/>
  <c r="G11" i="134" s="1"/>
  <c r="G12" i="134" s="1"/>
  <c r="G13" i="134" s="1"/>
  <c r="G14" i="134" s="1"/>
  <c r="G15" i="134" s="1"/>
  <c r="G16" i="134" s="1"/>
  <c r="G17" i="134" s="1"/>
  <c r="G18" i="134" s="1"/>
  <c r="G19" i="134" s="1"/>
  <c r="G20" i="134" s="1"/>
  <c r="G21" i="134" s="1"/>
  <c r="G22" i="134" s="1"/>
  <c r="G23" i="134" s="1"/>
  <c r="G24" i="134" s="1"/>
  <c r="E25" i="134"/>
  <c r="D26" i="134" s="1"/>
  <c r="F25" i="134"/>
  <c r="G25" i="134" s="1"/>
  <c r="D28" i="134" s="1"/>
  <c r="G5" i="133"/>
  <c r="G6" i="133" s="1"/>
  <c r="G7" i="133" s="1"/>
  <c r="G8" i="133" s="1"/>
  <c r="G9" i="133" s="1"/>
  <c r="G10" i="133" s="1"/>
  <c r="G11" i="133" s="1"/>
  <c r="G12" i="133" s="1"/>
  <c r="G13" i="133" s="1"/>
  <c r="G14" i="133" s="1"/>
  <c r="G15" i="133" s="1"/>
  <c r="G16" i="133" s="1"/>
  <c r="G17" i="133" s="1"/>
  <c r="G18" i="133" s="1"/>
  <c r="G19" i="133" s="1"/>
  <c r="G20" i="133" s="1"/>
  <c r="G21" i="133" s="1"/>
  <c r="G22" i="133" s="1"/>
  <c r="G23" i="133" s="1"/>
  <c r="G24" i="133" s="1"/>
  <c r="E25" i="133"/>
  <c r="D26" i="133" s="1"/>
  <c r="F25" i="133"/>
  <c r="G5" i="132"/>
  <c r="G6" i="132" s="1"/>
  <c r="G7" i="132" s="1"/>
  <c r="G8" i="132" s="1"/>
  <c r="G9" i="132" s="1"/>
  <c r="G10" i="132" s="1"/>
  <c r="G11" i="132" s="1"/>
  <c r="G12" i="132" s="1"/>
  <c r="G13" i="132" s="1"/>
  <c r="G14" i="132" s="1"/>
  <c r="G15" i="132" s="1"/>
  <c r="G16" i="132" s="1"/>
  <c r="G17" i="132" s="1"/>
  <c r="G18" i="132" s="1"/>
  <c r="G19" i="132" s="1"/>
  <c r="G20" i="132" s="1"/>
  <c r="G21" i="132" s="1"/>
  <c r="G22" i="132" s="1"/>
  <c r="G23" i="132" s="1"/>
  <c r="G24" i="132" s="1"/>
  <c r="E25" i="132"/>
  <c r="D26" i="132" s="1"/>
  <c r="F25" i="132"/>
  <c r="D27" i="132"/>
  <c r="G5" i="131"/>
  <c r="G6" i="131" s="1"/>
  <c r="G7" i="131" s="1"/>
  <c r="G8" i="131" s="1"/>
  <c r="G9" i="131" s="1"/>
  <c r="G10" i="131" s="1"/>
  <c r="G11" i="131" s="1"/>
  <c r="G12" i="131" s="1"/>
  <c r="G13" i="131" s="1"/>
  <c r="G14" i="131" s="1"/>
  <c r="G15" i="131" s="1"/>
  <c r="G16" i="131" s="1"/>
  <c r="G17" i="131" s="1"/>
  <c r="G18" i="131" s="1"/>
  <c r="G19" i="131" s="1"/>
  <c r="G20" i="131" s="1"/>
  <c r="G21" i="131" s="1"/>
  <c r="G22" i="131" s="1"/>
  <c r="G23" i="131" s="1"/>
  <c r="G24" i="131" s="1"/>
  <c r="E25" i="131"/>
  <c r="D26" i="131" s="1"/>
  <c r="F25" i="131"/>
  <c r="D27" i="131"/>
  <c r="G5" i="130"/>
  <c r="G6" i="130" s="1"/>
  <c r="G7" i="130" s="1"/>
  <c r="G8" i="130" s="1"/>
  <c r="G9" i="130" s="1"/>
  <c r="G10" i="130" s="1"/>
  <c r="G11" i="130" s="1"/>
  <c r="G12" i="130" s="1"/>
  <c r="G13" i="130" s="1"/>
  <c r="G14" i="130" s="1"/>
  <c r="G15" i="130" s="1"/>
  <c r="G16" i="130" s="1"/>
  <c r="G17" i="130" s="1"/>
  <c r="G18" i="130" s="1"/>
  <c r="G19" i="130" s="1"/>
  <c r="G20" i="130" s="1"/>
  <c r="G21" i="130" s="1"/>
  <c r="G22" i="130" s="1"/>
  <c r="G23" i="130" s="1"/>
  <c r="G24" i="130" s="1"/>
  <c r="E25" i="130"/>
  <c r="D26" i="130" s="1"/>
  <c r="F25" i="130"/>
  <c r="G25" i="130" s="1"/>
  <c r="D28" i="130" s="1"/>
  <c r="G5" i="129"/>
  <c r="G6" i="129" s="1"/>
  <c r="G7" i="129" s="1"/>
  <c r="G8" i="129" s="1"/>
  <c r="G9" i="129" s="1"/>
  <c r="G10" i="129" s="1"/>
  <c r="G11" i="129" s="1"/>
  <c r="G12" i="129" s="1"/>
  <c r="G13" i="129" s="1"/>
  <c r="G14" i="129" s="1"/>
  <c r="G15" i="129" s="1"/>
  <c r="G16" i="129" s="1"/>
  <c r="G17" i="129" s="1"/>
  <c r="G18" i="129" s="1"/>
  <c r="G19" i="129" s="1"/>
  <c r="G20" i="129" s="1"/>
  <c r="G21" i="129" s="1"/>
  <c r="G22" i="129" s="1"/>
  <c r="G23" i="129" s="1"/>
  <c r="G24" i="129" s="1"/>
  <c r="E25" i="129"/>
  <c r="D26" i="129" s="1"/>
  <c r="F25" i="129"/>
  <c r="D27" i="129" s="1"/>
  <c r="G5" i="128"/>
  <c r="G6" i="128" s="1"/>
  <c r="G7" i="128" s="1"/>
  <c r="G8" i="128" s="1"/>
  <c r="G9" i="128" s="1"/>
  <c r="G10" i="128" s="1"/>
  <c r="G11" i="128" s="1"/>
  <c r="G12" i="128" s="1"/>
  <c r="G13" i="128" s="1"/>
  <c r="G14" i="128" s="1"/>
  <c r="G15" i="128" s="1"/>
  <c r="G16" i="128" s="1"/>
  <c r="G17" i="128" s="1"/>
  <c r="G18" i="128" s="1"/>
  <c r="G19" i="128" s="1"/>
  <c r="G20" i="128" s="1"/>
  <c r="G21" i="128" s="1"/>
  <c r="G22" i="128" s="1"/>
  <c r="G23" i="128" s="1"/>
  <c r="G24" i="128" s="1"/>
  <c r="E25" i="128"/>
  <c r="D26" i="128" s="1"/>
  <c r="F25" i="128"/>
  <c r="D27" i="128"/>
  <c r="G5" i="127"/>
  <c r="G6" i="127" s="1"/>
  <c r="G7" i="127" s="1"/>
  <c r="G8" i="127" s="1"/>
  <c r="G9" i="127" s="1"/>
  <c r="G10" i="127" s="1"/>
  <c r="G11" i="127" s="1"/>
  <c r="G12" i="127" s="1"/>
  <c r="G13" i="127" s="1"/>
  <c r="G14" i="127" s="1"/>
  <c r="G15" i="127" s="1"/>
  <c r="G16" i="127" s="1"/>
  <c r="G17" i="127" s="1"/>
  <c r="G18" i="127" s="1"/>
  <c r="G19" i="127" s="1"/>
  <c r="G20" i="127" s="1"/>
  <c r="G21" i="127" s="1"/>
  <c r="G22" i="127" s="1"/>
  <c r="G23" i="127" s="1"/>
  <c r="G24" i="127" s="1"/>
  <c r="E25" i="127"/>
  <c r="D26" i="127" s="1"/>
  <c r="F25" i="127"/>
  <c r="D27" i="127" s="1"/>
  <c r="G5" i="126"/>
  <c r="G6" i="126" s="1"/>
  <c r="G7" i="126" s="1"/>
  <c r="G8" i="126" s="1"/>
  <c r="G9" i="126" s="1"/>
  <c r="G10" i="126" s="1"/>
  <c r="G11" i="126" s="1"/>
  <c r="G12" i="126" s="1"/>
  <c r="G13" i="126" s="1"/>
  <c r="G14" i="126" s="1"/>
  <c r="G15" i="126" s="1"/>
  <c r="G16" i="126" s="1"/>
  <c r="G17" i="126" s="1"/>
  <c r="G18" i="126" s="1"/>
  <c r="G19" i="126" s="1"/>
  <c r="G20" i="126" s="1"/>
  <c r="G21" i="126" s="1"/>
  <c r="G22" i="126" s="1"/>
  <c r="G23" i="126" s="1"/>
  <c r="G24" i="126" s="1"/>
  <c r="E25" i="126"/>
  <c r="D26" i="126" s="1"/>
  <c r="F25" i="126"/>
  <c r="D27" i="126" s="1"/>
  <c r="G5" i="103"/>
  <c r="G6" i="103" s="1"/>
  <c r="G7" i="103" s="1"/>
  <c r="G8" i="103" s="1"/>
  <c r="G9" i="103" s="1"/>
  <c r="G10" i="103" s="1"/>
  <c r="G11" i="103" s="1"/>
  <c r="G12" i="103" s="1"/>
  <c r="G13" i="103" s="1"/>
  <c r="G14" i="103" s="1"/>
  <c r="G15" i="103" s="1"/>
  <c r="G16" i="103" s="1"/>
  <c r="G17" i="103" s="1"/>
  <c r="G18" i="103" s="1"/>
  <c r="G19" i="103" s="1"/>
  <c r="G20" i="103" s="1"/>
  <c r="G21" i="103" s="1"/>
  <c r="G22" i="103" s="1"/>
  <c r="G23" i="103" s="1"/>
  <c r="G24" i="103" s="1"/>
  <c r="E25" i="103"/>
  <c r="D26" i="103" s="1"/>
  <c r="F25" i="103"/>
  <c r="G5" i="102"/>
  <c r="G6" i="102" s="1"/>
  <c r="G7" i="102" s="1"/>
  <c r="G8" i="102" s="1"/>
  <c r="G9" i="102" s="1"/>
  <c r="G10" i="102" s="1"/>
  <c r="G11" i="102" s="1"/>
  <c r="G12" i="102" s="1"/>
  <c r="G13" i="102" s="1"/>
  <c r="G14" i="102" s="1"/>
  <c r="G15" i="102" s="1"/>
  <c r="G16" i="102" s="1"/>
  <c r="G17" i="102" s="1"/>
  <c r="G18" i="102" s="1"/>
  <c r="G19" i="102" s="1"/>
  <c r="G20" i="102" s="1"/>
  <c r="G21" i="102" s="1"/>
  <c r="G22" i="102" s="1"/>
  <c r="G23" i="102" s="1"/>
  <c r="G24" i="102" s="1"/>
  <c r="E25" i="102"/>
  <c r="D26" i="102" s="1"/>
  <c r="F25" i="102"/>
  <c r="G5" i="101"/>
  <c r="G6" i="101" s="1"/>
  <c r="G7" i="101" s="1"/>
  <c r="G8" i="101" s="1"/>
  <c r="G9" i="101" s="1"/>
  <c r="G10" i="101" s="1"/>
  <c r="G11" i="101" s="1"/>
  <c r="G12" i="101" s="1"/>
  <c r="G13" i="101" s="1"/>
  <c r="G14" i="101" s="1"/>
  <c r="G15" i="101" s="1"/>
  <c r="G16" i="101" s="1"/>
  <c r="G17" i="101" s="1"/>
  <c r="G18" i="101" s="1"/>
  <c r="G19" i="101" s="1"/>
  <c r="G20" i="101" s="1"/>
  <c r="G21" i="101" s="1"/>
  <c r="G22" i="101" s="1"/>
  <c r="G23" i="101" s="1"/>
  <c r="G24" i="101" s="1"/>
  <c r="E25" i="101"/>
  <c r="D26" i="101" s="1"/>
  <c r="F25" i="101"/>
  <c r="G5" i="100"/>
  <c r="G6" i="100" s="1"/>
  <c r="G7" i="100" s="1"/>
  <c r="G8" i="100" s="1"/>
  <c r="G9" i="100" s="1"/>
  <c r="G10" i="100" s="1"/>
  <c r="G11" i="100" s="1"/>
  <c r="G12" i="100" s="1"/>
  <c r="G13" i="100" s="1"/>
  <c r="G14" i="100" s="1"/>
  <c r="G15" i="100" s="1"/>
  <c r="G16" i="100" s="1"/>
  <c r="G17" i="100" s="1"/>
  <c r="G18" i="100" s="1"/>
  <c r="G19" i="100" s="1"/>
  <c r="G20" i="100" s="1"/>
  <c r="G21" i="100" s="1"/>
  <c r="G22" i="100" s="1"/>
  <c r="G23" i="100" s="1"/>
  <c r="G24" i="100" s="1"/>
  <c r="E25" i="100"/>
  <c r="D26" i="100" s="1"/>
  <c r="F25" i="100"/>
  <c r="D27" i="100"/>
  <c r="G5" i="95"/>
  <c r="G6" i="95" s="1"/>
  <c r="G7" i="95" s="1"/>
  <c r="G8" i="95" s="1"/>
  <c r="G9" i="95" s="1"/>
  <c r="G10" i="95" s="1"/>
  <c r="G11" i="95" s="1"/>
  <c r="G12" i="95" s="1"/>
  <c r="G13" i="95" s="1"/>
  <c r="G14" i="95" s="1"/>
  <c r="G15" i="95" s="1"/>
  <c r="G16" i="95" s="1"/>
  <c r="G17" i="95" s="1"/>
  <c r="G18" i="95" s="1"/>
  <c r="G19" i="95" s="1"/>
  <c r="G20" i="95" s="1"/>
  <c r="G21" i="95" s="1"/>
  <c r="G22" i="95" s="1"/>
  <c r="G23" i="95" s="1"/>
  <c r="G24" i="95" s="1"/>
  <c r="E25" i="95"/>
  <c r="D26" i="95" s="1"/>
  <c r="F25" i="95"/>
  <c r="G25" i="95" s="1"/>
  <c r="D28" i="95" s="1"/>
  <c r="D27" i="95"/>
  <c r="G5" i="98"/>
  <c r="G6" i="98" s="1"/>
  <c r="G7" i="98" s="1"/>
  <c r="G8" i="98" s="1"/>
  <c r="G9" i="98" s="1"/>
  <c r="G10" i="98" s="1"/>
  <c r="G11" i="98" s="1"/>
  <c r="G12" i="98" s="1"/>
  <c r="G13" i="98" s="1"/>
  <c r="G14" i="98" s="1"/>
  <c r="G15" i="98" s="1"/>
  <c r="G16" i="98" s="1"/>
  <c r="G17" i="98" s="1"/>
  <c r="G18" i="98" s="1"/>
  <c r="G19" i="98" s="1"/>
  <c r="G20" i="98" s="1"/>
  <c r="G21" i="98" s="1"/>
  <c r="G22" i="98" s="1"/>
  <c r="G23" i="98" s="1"/>
  <c r="G24" i="98" s="1"/>
  <c r="E25" i="98"/>
  <c r="D26" i="98" s="1"/>
  <c r="F25" i="98"/>
  <c r="G25" i="98" s="1"/>
  <c r="D27" i="98"/>
  <c r="G5" i="97"/>
  <c r="G6" i="97" s="1"/>
  <c r="G7" i="97" s="1"/>
  <c r="G8" i="97" s="1"/>
  <c r="G9" i="97" s="1"/>
  <c r="G10" i="97" s="1"/>
  <c r="G11" i="97" s="1"/>
  <c r="G12" i="97" s="1"/>
  <c r="G13" i="97" s="1"/>
  <c r="G14" i="97" s="1"/>
  <c r="G15" i="97" s="1"/>
  <c r="G16" i="97" s="1"/>
  <c r="G17" i="97" s="1"/>
  <c r="G18" i="97" s="1"/>
  <c r="G19" i="97" s="1"/>
  <c r="G20" i="97" s="1"/>
  <c r="G21" i="97" s="1"/>
  <c r="G22" i="97" s="1"/>
  <c r="G23" i="97" s="1"/>
  <c r="G24" i="97" s="1"/>
  <c r="E25" i="97"/>
  <c r="D26" i="97" s="1"/>
  <c r="F25" i="97"/>
  <c r="D27" i="97" s="1"/>
  <c r="G5" i="94"/>
  <c r="G6" i="94" s="1"/>
  <c r="G7" i="94" s="1"/>
  <c r="G8" i="94" s="1"/>
  <c r="G9" i="94" s="1"/>
  <c r="G10" i="94" s="1"/>
  <c r="G11" i="94" s="1"/>
  <c r="G12" i="94" s="1"/>
  <c r="G13" i="94" s="1"/>
  <c r="G14" i="94" s="1"/>
  <c r="G15" i="94" s="1"/>
  <c r="G16" i="94" s="1"/>
  <c r="G17" i="94" s="1"/>
  <c r="G18" i="94" s="1"/>
  <c r="G19" i="94" s="1"/>
  <c r="G20" i="94" s="1"/>
  <c r="G21" i="94" s="1"/>
  <c r="G22" i="94" s="1"/>
  <c r="G23" i="94" s="1"/>
  <c r="G24" i="94" s="1"/>
  <c r="E25" i="94"/>
  <c r="D26" i="94" s="1"/>
  <c r="F25" i="94"/>
  <c r="D27" i="94" s="1"/>
  <c r="G5" i="93"/>
  <c r="G6" i="93" s="1"/>
  <c r="G7" i="93" s="1"/>
  <c r="G8" i="93" s="1"/>
  <c r="G9" i="93" s="1"/>
  <c r="G10" i="93" s="1"/>
  <c r="G11" i="93" s="1"/>
  <c r="G12" i="93" s="1"/>
  <c r="G13" i="93" s="1"/>
  <c r="G14" i="93" s="1"/>
  <c r="G15" i="93" s="1"/>
  <c r="G16" i="93" s="1"/>
  <c r="G17" i="93" s="1"/>
  <c r="G18" i="93" s="1"/>
  <c r="G19" i="93" s="1"/>
  <c r="G20" i="93" s="1"/>
  <c r="G21" i="93" s="1"/>
  <c r="G22" i="93" s="1"/>
  <c r="G23" i="93" s="1"/>
  <c r="G24" i="93" s="1"/>
  <c r="E25" i="93"/>
  <c r="F25" i="93"/>
  <c r="G25" i="93" s="1"/>
  <c r="D26" i="93"/>
  <c r="G5" i="92"/>
  <c r="G6" i="92" s="1"/>
  <c r="G7" i="92" s="1"/>
  <c r="G8" i="92" s="1"/>
  <c r="G9" i="92" s="1"/>
  <c r="G10" i="92" s="1"/>
  <c r="G11" i="92" s="1"/>
  <c r="G12" i="92" s="1"/>
  <c r="G13" i="92" s="1"/>
  <c r="G14" i="92" s="1"/>
  <c r="G15" i="92" s="1"/>
  <c r="G16" i="92" s="1"/>
  <c r="G17" i="92" s="1"/>
  <c r="G18" i="92" s="1"/>
  <c r="G19" i="92" s="1"/>
  <c r="G20" i="92" s="1"/>
  <c r="G21" i="92" s="1"/>
  <c r="G22" i="92" s="1"/>
  <c r="G23" i="92" s="1"/>
  <c r="G24" i="92" s="1"/>
  <c r="E25" i="92"/>
  <c r="D26" i="92" s="1"/>
  <c r="F25" i="92"/>
  <c r="D27" i="92"/>
  <c r="G5" i="90"/>
  <c r="G7" i="90" s="1"/>
  <c r="G8" i="90" s="1"/>
  <c r="G9" i="90" s="1"/>
  <c r="G10" i="90" s="1"/>
  <c r="G11" i="90" s="1"/>
  <c r="G12" i="90" s="1"/>
  <c r="G13" i="90" s="1"/>
  <c r="G14" i="90" s="1"/>
  <c r="G15" i="90" s="1"/>
  <c r="G16" i="90" s="1"/>
  <c r="G17" i="90" s="1"/>
  <c r="G18" i="90" s="1"/>
  <c r="G19" i="90" s="1"/>
  <c r="G20" i="90" s="1"/>
  <c r="G21" i="90" s="1"/>
  <c r="G22" i="90" s="1"/>
  <c r="G23" i="90" s="1"/>
  <c r="G24" i="90" s="1"/>
  <c r="E25" i="90"/>
  <c r="F25" i="90"/>
  <c r="G25" i="90" s="1"/>
  <c r="D28" i="90" s="1"/>
  <c r="D26" i="90"/>
  <c r="G5" i="89"/>
  <c r="G6" i="89" s="1"/>
  <c r="G7" i="89" s="1"/>
  <c r="G8" i="89" s="1"/>
  <c r="G9" i="89" s="1"/>
  <c r="G10" i="89" s="1"/>
  <c r="G11" i="89" s="1"/>
  <c r="G12" i="89" s="1"/>
  <c r="G13" i="89" s="1"/>
  <c r="G14" i="89" s="1"/>
  <c r="G15" i="89" s="1"/>
  <c r="G16" i="89" s="1"/>
  <c r="G17" i="89" s="1"/>
  <c r="G18" i="89" s="1"/>
  <c r="G19" i="89" s="1"/>
  <c r="G20" i="89" s="1"/>
  <c r="G21" i="89" s="1"/>
  <c r="G22" i="89" s="1"/>
  <c r="G23" i="89" s="1"/>
  <c r="G24" i="89" s="1"/>
  <c r="E25" i="89"/>
  <c r="D26" i="89" s="1"/>
  <c r="F25" i="89"/>
  <c r="G25" i="89" s="1"/>
  <c r="D28" i="89" s="1"/>
  <c r="G5" i="87"/>
  <c r="G6" i="87" s="1"/>
  <c r="G7" i="87" s="1"/>
  <c r="G8" i="87" s="1"/>
  <c r="G9" i="87" s="1"/>
  <c r="G10" i="87" s="1"/>
  <c r="G11" i="87" s="1"/>
  <c r="G12" i="87" s="1"/>
  <c r="G13" i="87" s="1"/>
  <c r="G14" i="87" s="1"/>
  <c r="G15" i="87" s="1"/>
  <c r="G16" i="87" s="1"/>
  <c r="G17" i="87" s="1"/>
  <c r="G18" i="87" s="1"/>
  <c r="G19" i="87" s="1"/>
  <c r="G20" i="87" s="1"/>
  <c r="G21" i="87" s="1"/>
  <c r="G22" i="87" s="1"/>
  <c r="G23" i="87" s="1"/>
  <c r="G24" i="87" s="1"/>
  <c r="E25" i="87"/>
  <c r="D26" i="87" s="1"/>
  <c r="F25" i="87"/>
  <c r="D27" i="87" s="1"/>
  <c r="G5" i="86"/>
  <c r="G6" i="86" s="1"/>
  <c r="G7" i="86" s="1"/>
  <c r="G8" i="86" s="1"/>
  <c r="G9" i="86" s="1"/>
  <c r="G10" i="86" s="1"/>
  <c r="G11" i="86" s="1"/>
  <c r="G12" i="86" s="1"/>
  <c r="G13" i="86" s="1"/>
  <c r="G14" i="86" s="1"/>
  <c r="G15" i="86" s="1"/>
  <c r="G16" i="86" s="1"/>
  <c r="G17" i="86" s="1"/>
  <c r="G18" i="86" s="1"/>
  <c r="G19" i="86" s="1"/>
  <c r="G20" i="86" s="1"/>
  <c r="G21" i="86" s="1"/>
  <c r="G22" i="86" s="1"/>
  <c r="G23" i="86" s="1"/>
  <c r="G24" i="86" s="1"/>
  <c r="E25" i="86"/>
  <c r="D26" i="86" s="1"/>
  <c r="F25" i="86"/>
  <c r="D27" i="86"/>
  <c r="G5" i="84"/>
  <c r="G6" i="84" s="1"/>
  <c r="G7" i="84" s="1"/>
  <c r="G8" i="84" s="1"/>
  <c r="G9" i="84" s="1"/>
  <c r="G10" i="84" s="1"/>
  <c r="G11" i="84" s="1"/>
  <c r="G12" i="84" s="1"/>
  <c r="G13" i="84" s="1"/>
  <c r="G14" i="84" s="1"/>
  <c r="G15" i="84" s="1"/>
  <c r="G16" i="84" s="1"/>
  <c r="G17" i="84" s="1"/>
  <c r="G18" i="84" s="1"/>
  <c r="G19" i="84" s="1"/>
  <c r="G20" i="84" s="1"/>
  <c r="G21" i="84" s="1"/>
  <c r="G22" i="84" s="1"/>
  <c r="G23" i="84" s="1"/>
  <c r="G24" i="84" s="1"/>
  <c r="E25" i="84"/>
  <c r="D26" i="84" s="1"/>
  <c r="F25" i="84"/>
  <c r="D27" i="84" s="1"/>
  <c r="G5" i="83"/>
  <c r="G6" i="83"/>
  <c r="G7" i="83"/>
  <c r="G8" i="83"/>
  <c r="G9" i="83"/>
  <c r="G10" i="83"/>
  <c r="G11" i="83"/>
  <c r="G12" i="83"/>
  <c r="G13" i="83"/>
  <c r="G14" i="83"/>
  <c r="G15" i="83"/>
  <c r="G16" i="83"/>
  <c r="G17" i="83"/>
  <c r="G18" i="83"/>
  <c r="G19" i="83"/>
  <c r="G20" i="83"/>
  <c r="G21" i="83"/>
  <c r="G22" i="83"/>
  <c r="G23" i="83"/>
  <c r="G24" i="83"/>
  <c r="E25" i="83"/>
  <c r="F25" i="83"/>
  <c r="G25" i="83"/>
  <c r="D26" i="83"/>
  <c r="D27" i="83"/>
  <c r="D28" i="83"/>
  <c r="G5" i="82"/>
  <c r="G6" i="82" s="1"/>
  <c r="G7" i="82" s="1"/>
  <c r="G8" i="82" s="1"/>
  <c r="G9" i="82" s="1"/>
  <c r="G10" i="82" s="1"/>
  <c r="G11" i="82" s="1"/>
  <c r="G12" i="82" s="1"/>
  <c r="G13" i="82" s="1"/>
  <c r="G14" i="82" s="1"/>
  <c r="G15" i="82" s="1"/>
  <c r="G16" i="82" s="1"/>
  <c r="G17" i="82" s="1"/>
  <c r="G18" i="82" s="1"/>
  <c r="G19" i="82" s="1"/>
  <c r="G20" i="82" s="1"/>
  <c r="G21" i="82" s="1"/>
  <c r="G22" i="82" s="1"/>
  <c r="G23" i="82" s="1"/>
  <c r="G24" i="82" s="1"/>
  <c r="E25" i="82"/>
  <c r="D26" i="82" s="1"/>
  <c r="F25" i="82"/>
  <c r="G25" i="82" s="1"/>
  <c r="D28" i="82" s="1"/>
  <c r="G5" i="80"/>
  <c r="G6" i="80" s="1"/>
  <c r="G7" i="80" s="1"/>
  <c r="G8" i="80" s="1"/>
  <c r="G9" i="80" s="1"/>
  <c r="G10" i="80" s="1"/>
  <c r="G11" i="80" s="1"/>
  <c r="G12" i="80" s="1"/>
  <c r="G13" i="80" s="1"/>
  <c r="G14" i="80" s="1"/>
  <c r="G15" i="80" s="1"/>
  <c r="G16" i="80" s="1"/>
  <c r="G17" i="80" s="1"/>
  <c r="G18" i="80" s="1"/>
  <c r="G19" i="80" s="1"/>
  <c r="G20" i="80" s="1"/>
  <c r="G21" i="80" s="1"/>
  <c r="G22" i="80" s="1"/>
  <c r="G23" i="80" s="1"/>
  <c r="G24" i="80" s="1"/>
  <c r="E25" i="80"/>
  <c r="D26" i="80" s="1"/>
  <c r="F25" i="80"/>
  <c r="G25" i="80" s="1"/>
  <c r="D28" i="80" s="1"/>
  <c r="D27" i="80"/>
  <c r="G5" i="79"/>
  <c r="G6" i="79" s="1"/>
  <c r="G7" i="79" s="1"/>
  <c r="G8" i="79" s="1"/>
  <c r="G9" i="79" s="1"/>
  <c r="G10" i="79" s="1"/>
  <c r="G11" i="79" s="1"/>
  <c r="G12" i="79" s="1"/>
  <c r="G13" i="79" s="1"/>
  <c r="G14" i="79" s="1"/>
  <c r="G15" i="79" s="1"/>
  <c r="G16" i="79" s="1"/>
  <c r="G17" i="79" s="1"/>
  <c r="G18" i="79" s="1"/>
  <c r="G19" i="79" s="1"/>
  <c r="G20" i="79" s="1"/>
  <c r="G21" i="79" s="1"/>
  <c r="G22" i="79" s="1"/>
  <c r="G23" i="79" s="1"/>
  <c r="G24" i="79" s="1"/>
  <c r="E25" i="79"/>
  <c r="D26" i="79" s="1"/>
  <c r="F25" i="79"/>
  <c r="G5" i="77"/>
  <c r="G6" i="77" s="1"/>
  <c r="G7" i="77" s="1"/>
  <c r="G8" i="77" s="1"/>
  <c r="G9" i="77" s="1"/>
  <c r="G10" i="77" s="1"/>
  <c r="G11" i="77" s="1"/>
  <c r="G12" i="77" s="1"/>
  <c r="G13" i="77" s="1"/>
  <c r="G14" i="77" s="1"/>
  <c r="G15" i="77" s="1"/>
  <c r="G16" i="77" s="1"/>
  <c r="G17" i="77" s="1"/>
  <c r="G18" i="77" s="1"/>
  <c r="G19" i="77" s="1"/>
  <c r="G20" i="77" s="1"/>
  <c r="G21" i="77" s="1"/>
  <c r="G22" i="77" s="1"/>
  <c r="G23" i="77" s="1"/>
  <c r="G24" i="77" s="1"/>
  <c r="E25" i="77"/>
  <c r="D26" i="77" s="1"/>
  <c r="F25" i="77"/>
  <c r="D27" i="77" s="1"/>
  <c r="G5" i="76"/>
  <c r="G6" i="76" s="1"/>
  <c r="G7" i="76" s="1"/>
  <c r="G8" i="76" s="1"/>
  <c r="G9" i="76" s="1"/>
  <c r="G10" i="76" s="1"/>
  <c r="G11" i="76" s="1"/>
  <c r="G12" i="76" s="1"/>
  <c r="G13" i="76" s="1"/>
  <c r="G14" i="76" s="1"/>
  <c r="G15" i="76" s="1"/>
  <c r="G16" i="76" s="1"/>
  <c r="G17" i="76" s="1"/>
  <c r="G18" i="76" s="1"/>
  <c r="G19" i="76" s="1"/>
  <c r="G20" i="76" s="1"/>
  <c r="G21" i="76" s="1"/>
  <c r="G22" i="76" s="1"/>
  <c r="G23" i="76" s="1"/>
  <c r="G24" i="76" s="1"/>
  <c r="E25" i="76"/>
  <c r="D26" i="76" s="1"/>
  <c r="F25" i="76"/>
  <c r="G25" i="76" s="1"/>
  <c r="D28" i="76" s="1"/>
  <c r="G5" i="74"/>
  <c r="G6" i="74" s="1"/>
  <c r="G7" i="74" s="1"/>
  <c r="G8" i="74" s="1"/>
  <c r="G9" i="74" s="1"/>
  <c r="G10" i="74" s="1"/>
  <c r="G11" i="74" s="1"/>
  <c r="G12" i="74" s="1"/>
  <c r="G13" i="74" s="1"/>
  <c r="G14" i="74" s="1"/>
  <c r="G15" i="74" s="1"/>
  <c r="G16" i="74" s="1"/>
  <c r="G17" i="74" s="1"/>
  <c r="G18" i="74" s="1"/>
  <c r="G19" i="74" s="1"/>
  <c r="G20" i="74" s="1"/>
  <c r="G21" i="74" s="1"/>
  <c r="G22" i="74" s="1"/>
  <c r="G23" i="74" s="1"/>
  <c r="G24" i="74" s="1"/>
  <c r="E25" i="74"/>
  <c r="D26" i="74" s="1"/>
  <c r="F25" i="74"/>
  <c r="D27" i="74" s="1"/>
  <c r="G5" i="73"/>
  <c r="E25" i="73"/>
  <c r="D26" i="73" s="1"/>
  <c r="F25" i="73"/>
  <c r="G25" i="73" s="1"/>
  <c r="D28" i="73" s="1"/>
  <c r="G5" i="72"/>
  <c r="G6" i="72" s="1"/>
  <c r="G7" i="72" s="1"/>
  <c r="G8" i="72" s="1"/>
  <c r="G9" i="72" s="1"/>
  <c r="G10" i="72" s="1"/>
  <c r="G11" i="72" s="1"/>
  <c r="G12" i="72" s="1"/>
  <c r="G13" i="72" s="1"/>
  <c r="G14" i="72" s="1"/>
  <c r="G15" i="72" s="1"/>
  <c r="G16" i="72" s="1"/>
  <c r="G17" i="72" s="1"/>
  <c r="G18" i="72" s="1"/>
  <c r="G19" i="72" s="1"/>
  <c r="G20" i="72" s="1"/>
  <c r="G21" i="72" s="1"/>
  <c r="G22" i="72" s="1"/>
  <c r="G23" i="72" s="1"/>
  <c r="G24" i="72" s="1"/>
  <c r="E25" i="72"/>
  <c r="D26" i="72" s="1"/>
  <c r="F25" i="72"/>
  <c r="D27" i="72" s="1"/>
  <c r="G5" i="71"/>
  <c r="G6" i="71" s="1"/>
  <c r="G7" i="71" s="1"/>
  <c r="G8" i="71" s="1"/>
  <c r="G9" i="71" s="1"/>
  <c r="G10" i="71" s="1"/>
  <c r="G11" i="71" s="1"/>
  <c r="G12" i="71" s="1"/>
  <c r="G13" i="71" s="1"/>
  <c r="G14" i="71" s="1"/>
  <c r="G15" i="71" s="1"/>
  <c r="G16" i="71" s="1"/>
  <c r="G17" i="71" s="1"/>
  <c r="G18" i="71" s="1"/>
  <c r="G19" i="71" s="1"/>
  <c r="G20" i="71" s="1"/>
  <c r="G21" i="71" s="1"/>
  <c r="G22" i="71" s="1"/>
  <c r="G23" i="71" s="1"/>
  <c r="G24" i="71" s="1"/>
  <c r="E25" i="71"/>
  <c r="D26" i="71" s="1"/>
  <c r="F25" i="71"/>
  <c r="G25" i="71"/>
  <c r="D28" i="71" s="1"/>
  <c r="D27" i="71"/>
  <c r="G5" i="69"/>
  <c r="G6" i="69" s="1"/>
  <c r="G7" i="69" s="1"/>
  <c r="G8" i="69" s="1"/>
  <c r="G9" i="69" s="1"/>
  <c r="G10" i="69" s="1"/>
  <c r="G11" i="69" s="1"/>
  <c r="G12" i="69" s="1"/>
  <c r="G13" i="69" s="1"/>
  <c r="G14" i="69" s="1"/>
  <c r="G15" i="69" s="1"/>
  <c r="G16" i="69" s="1"/>
  <c r="G17" i="69" s="1"/>
  <c r="G18" i="69" s="1"/>
  <c r="G19" i="69" s="1"/>
  <c r="G20" i="69" s="1"/>
  <c r="G21" i="69" s="1"/>
  <c r="G22" i="69" s="1"/>
  <c r="G23" i="69" s="1"/>
  <c r="G24" i="69" s="1"/>
  <c r="E25" i="69"/>
  <c r="D26" i="69" s="1"/>
  <c r="F25" i="69"/>
  <c r="D27" i="69" s="1"/>
  <c r="G5" i="68"/>
  <c r="G6" i="68" s="1"/>
  <c r="G7" i="68" s="1"/>
  <c r="G8" i="68" s="1"/>
  <c r="G9" i="68" s="1"/>
  <c r="G10" i="68" s="1"/>
  <c r="G11" i="68" s="1"/>
  <c r="G12" i="68" s="1"/>
  <c r="G13" i="68" s="1"/>
  <c r="G14" i="68" s="1"/>
  <c r="G15" i="68" s="1"/>
  <c r="G16" i="68" s="1"/>
  <c r="G17" i="68" s="1"/>
  <c r="G18" i="68" s="1"/>
  <c r="G19" i="68" s="1"/>
  <c r="G20" i="68" s="1"/>
  <c r="G21" i="68" s="1"/>
  <c r="G22" i="68" s="1"/>
  <c r="G23" i="68" s="1"/>
  <c r="G24" i="68" s="1"/>
  <c r="E25" i="68"/>
  <c r="D26" i="68" s="1"/>
  <c r="F25" i="68"/>
  <c r="G25" i="68" s="1"/>
  <c r="D28" i="68" s="1"/>
  <c r="D27" i="68"/>
  <c r="G5" i="66"/>
  <c r="G6" i="66" s="1"/>
  <c r="G7" i="66" s="1"/>
  <c r="G8" i="66" s="1"/>
  <c r="G9" i="66" s="1"/>
  <c r="G10" i="66" s="1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E25" i="66"/>
  <c r="D26" i="66" s="1"/>
  <c r="F25" i="66"/>
  <c r="D27" i="66" s="1"/>
  <c r="G5" i="60"/>
  <c r="G6" i="60" s="1"/>
  <c r="G7" i="60" s="1"/>
  <c r="G8" i="60" s="1"/>
  <c r="G9" i="60" s="1"/>
  <c r="G10" i="60" s="1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E25" i="60"/>
  <c r="D26" i="60" s="1"/>
  <c r="F25" i="60"/>
  <c r="D27" i="60" s="1"/>
  <c r="G5" i="59"/>
  <c r="G6" i="59" s="1"/>
  <c r="G7" i="59" s="1"/>
  <c r="G8" i="59" s="1"/>
  <c r="G9" i="59" s="1"/>
  <c r="G10" i="59" s="1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E25" i="59"/>
  <c r="D26" i="59" s="1"/>
  <c r="F25" i="59"/>
  <c r="D27" i="59" s="1"/>
  <c r="G5" i="57"/>
  <c r="G6" i="57" s="1"/>
  <c r="G7" i="57" s="1"/>
  <c r="G8" i="57" s="1"/>
  <c r="G9" i="57" s="1"/>
  <c r="G10" i="57" s="1"/>
  <c r="G11" i="57" s="1"/>
  <c r="G12" i="57" s="1"/>
  <c r="G13" i="57" s="1"/>
  <c r="G14" i="57" s="1"/>
  <c r="G15" i="57" s="1"/>
  <c r="G16" i="57" s="1"/>
  <c r="G17" i="57" s="1"/>
  <c r="G18" i="57" s="1"/>
  <c r="G19" i="57" s="1"/>
  <c r="G20" i="57" s="1"/>
  <c r="G21" i="57" s="1"/>
  <c r="G22" i="57" s="1"/>
  <c r="G23" i="57" s="1"/>
  <c r="G24" i="57" s="1"/>
  <c r="E25" i="57"/>
  <c r="D26" i="57" s="1"/>
  <c r="F25" i="57"/>
  <c r="G25" i="57" s="1"/>
  <c r="D28" i="57" s="1"/>
  <c r="D27" i="57"/>
  <c r="G5" i="55"/>
  <c r="G6" i="55" s="1"/>
  <c r="G7" i="55" s="1"/>
  <c r="G8" i="55" s="1"/>
  <c r="G9" i="55" s="1"/>
  <c r="G10" i="55" s="1"/>
  <c r="G11" i="55" s="1"/>
  <c r="G12" i="55" s="1"/>
  <c r="G13" i="55" s="1"/>
  <c r="G14" i="55" s="1"/>
  <c r="G15" i="55" s="1"/>
  <c r="G16" i="55" s="1"/>
  <c r="G17" i="55" s="1"/>
  <c r="G18" i="55" s="1"/>
  <c r="G19" i="55" s="1"/>
  <c r="G20" i="55" s="1"/>
  <c r="G21" i="55" s="1"/>
  <c r="G22" i="55" s="1"/>
  <c r="G23" i="55" s="1"/>
  <c r="G24" i="55" s="1"/>
  <c r="E25" i="55"/>
  <c r="D26" i="55" s="1"/>
  <c r="F25" i="55"/>
  <c r="G25" i="55" s="1"/>
  <c r="D28" i="55" s="1"/>
  <c r="G5" i="54"/>
  <c r="G6" i="54" s="1"/>
  <c r="G7" i="54" s="1"/>
  <c r="G8" i="54" s="1"/>
  <c r="G9" i="54" s="1"/>
  <c r="G10" i="54" s="1"/>
  <c r="G11" i="54" s="1"/>
  <c r="G12" i="54" s="1"/>
  <c r="G13" i="54" s="1"/>
  <c r="G14" i="54" s="1"/>
  <c r="G15" i="54" s="1"/>
  <c r="G16" i="54" s="1"/>
  <c r="G17" i="54" s="1"/>
  <c r="G18" i="54" s="1"/>
  <c r="G19" i="54" s="1"/>
  <c r="G20" i="54" s="1"/>
  <c r="G21" i="54" s="1"/>
  <c r="G22" i="54" s="1"/>
  <c r="G23" i="54" s="1"/>
  <c r="G24" i="54" s="1"/>
  <c r="E25" i="54"/>
  <c r="D26" i="54" s="1"/>
  <c r="F25" i="54"/>
  <c r="G25" i="54" s="1"/>
  <c r="D28" i="54" s="1"/>
  <c r="D27" i="54"/>
  <c r="G5" i="53"/>
  <c r="G6" i="53" s="1"/>
  <c r="G7" i="53" s="1"/>
  <c r="G8" i="53" s="1"/>
  <c r="G9" i="53" s="1"/>
  <c r="G10" i="53" s="1"/>
  <c r="G11" i="53" s="1"/>
  <c r="G12" i="53" s="1"/>
  <c r="G13" i="53" s="1"/>
  <c r="G14" i="53" s="1"/>
  <c r="G15" i="53" s="1"/>
  <c r="G16" i="53" s="1"/>
  <c r="G17" i="53" s="1"/>
  <c r="G18" i="53" s="1"/>
  <c r="G19" i="53" s="1"/>
  <c r="G20" i="53" s="1"/>
  <c r="G21" i="53" s="1"/>
  <c r="G22" i="53" s="1"/>
  <c r="G23" i="53" s="1"/>
  <c r="G24" i="53" s="1"/>
  <c r="E25" i="53"/>
  <c r="D26" i="53" s="1"/>
  <c r="F25" i="53"/>
  <c r="G25" i="53" s="1"/>
  <c r="D28" i="53" s="1"/>
  <c r="D27" i="53"/>
  <c r="G5" i="50"/>
  <c r="G6" i="50" s="1"/>
  <c r="G7" i="50" s="1"/>
  <c r="G8" i="50" s="1"/>
  <c r="G9" i="50" s="1"/>
  <c r="G10" i="50" s="1"/>
  <c r="G11" i="50" s="1"/>
  <c r="G12" i="50" s="1"/>
  <c r="G13" i="50" s="1"/>
  <c r="G14" i="50" s="1"/>
  <c r="G15" i="50" s="1"/>
  <c r="G16" i="50" s="1"/>
  <c r="G17" i="50" s="1"/>
  <c r="G18" i="50" s="1"/>
  <c r="G19" i="50" s="1"/>
  <c r="G20" i="50" s="1"/>
  <c r="G21" i="50" s="1"/>
  <c r="G22" i="50" s="1"/>
  <c r="G23" i="50" s="1"/>
  <c r="G24" i="50" s="1"/>
  <c r="E25" i="50"/>
  <c r="D26" i="50" s="1"/>
  <c r="F25" i="50"/>
  <c r="D27" i="50" s="1"/>
  <c r="G5" i="49"/>
  <c r="G6" i="49" s="1"/>
  <c r="G7" i="49" s="1"/>
  <c r="G8" i="49" s="1"/>
  <c r="G9" i="49" s="1"/>
  <c r="G10" i="49" s="1"/>
  <c r="G11" i="49" s="1"/>
  <c r="G12" i="49" s="1"/>
  <c r="G13" i="49" s="1"/>
  <c r="G14" i="49" s="1"/>
  <c r="G15" i="49" s="1"/>
  <c r="G16" i="49" s="1"/>
  <c r="G17" i="49" s="1"/>
  <c r="G18" i="49" s="1"/>
  <c r="G19" i="49" s="1"/>
  <c r="G20" i="49" s="1"/>
  <c r="G21" i="49" s="1"/>
  <c r="G22" i="49" s="1"/>
  <c r="G23" i="49" s="1"/>
  <c r="G24" i="49" s="1"/>
  <c r="E25" i="49"/>
  <c r="D26" i="49" s="1"/>
  <c r="F25" i="49"/>
  <c r="G5" i="47"/>
  <c r="G6" i="47" s="1"/>
  <c r="G7" i="47" s="1"/>
  <c r="G8" i="47" s="1"/>
  <c r="G9" i="47" s="1"/>
  <c r="G10" i="47" s="1"/>
  <c r="G11" i="47" s="1"/>
  <c r="G12" i="47" s="1"/>
  <c r="G13" i="47" s="1"/>
  <c r="G14" i="47" s="1"/>
  <c r="G15" i="47" s="1"/>
  <c r="G16" i="47" s="1"/>
  <c r="G17" i="47" s="1"/>
  <c r="G18" i="47" s="1"/>
  <c r="G19" i="47" s="1"/>
  <c r="G20" i="47" s="1"/>
  <c r="G21" i="47" s="1"/>
  <c r="G22" i="47" s="1"/>
  <c r="G23" i="47" s="1"/>
  <c r="G24" i="47" s="1"/>
  <c r="E25" i="47"/>
  <c r="D26" i="47" s="1"/>
  <c r="F25" i="47"/>
  <c r="G25" i="47" s="1"/>
  <c r="D28" i="47" s="1"/>
  <c r="G5" i="46"/>
  <c r="G6" i="46" s="1"/>
  <c r="G7" i="46" s="1"/>
  <c r="G8" i="46" s="1"/>
  <c r="G9" i="46" s="1"/>
  <c r="G10" i="46" s="1"/>
  <c r="G11" i="46" s="1"/>
  <c r="G12" i="46" s="1"/>
  <c r="G13" i="46" s="1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24" i="46" s="1"/>
  <c r="E25" i="46"/>
  <c r="D26" i="46" s="1"/>
  <c r="F25" i="46"/>
  <c r="D27" i="46" s="1"/>
  <c r="G5" i="45"/>
  <c r="G6" i="45" s="1"/>
  <c r="G7" i="45" s="1"/>
  <c r="G8" i="45" s="1"/>
  <c r="G9" i="45" s="1"/>
  <c r="G10" i="45" s="1"/>
  <c r="G11" i="45" s="1"/>
  <c r="G12" i="45" s="1"/>
  <c r="G13" i="45" s="1"/>
  <c r="G14" i="45" s="1"/>
  <c r="G15" i="45" s="1"/>
  <c r="G16" i="45" s="1"/>
  <c r="G17" i="45" s="1"/>
  <c r="G18" i="45" s="1"/>
  <c r="G19" i="45" s="1"/>
  <c r="G20" i="45" s="1"/>
  <c r="G21" i="45" s="1"/>
  <c r="G22" i="45" s="1"/>
  <c r="G23" i="45" s="1"/>
  <c r="G24" i="45" s="1"/>
  <c r="E25" i="45"/>
  <c r="D26" i="45" s="1"/>
  <c r="F25" i="45"/>
  <c r="G25" i="45" s="1"/>
  <c r="D28" i="45" s="1"/>
  <c r="G5" i="44"/>
  <c r="G6" i="44" s="1"/>
  <c r="G7" i="44" s="1"/>
  <c r="G8" i="44" s="1"/>
  <c r="G9" i="44" s="1"/>
  <c r="G10" i="44" s="1"/>
  <c r="G11" i="44" s="1"/>
  <c r="G12" i="44" s="1"/>
  <c r="G13" i="44" s="1"/>
  <c r="G14" i="44" s="1"/>
  <c r="G15" i="44" s="1"/>
  <c r="G16" i="44" s="1"/>
  <c r="G17" i="44" s="1"/>
  <c r="G18" i="44" s="1"/>
  <c r="G19" i="44" s="1"/>
  <c r="G20" i="44" s="1"/>
  <c r="G21" i="44" s="1"/>
  <c r="G22" i="44" s="1"/>
  <c r="G23" i="44" s="1"/>
  <c r="G24" i="44" s="1"/>
  <c r="E25" i="44"/>
  <c r="D26" i="44" s="1"/>
  <c r="F25" i="44"/>
  <c r="G5" i="43"/>
  <c r="G6" i="43" s="1"/>
  <c r="G7" i="43" s="1"/>
  <c r="G8" i="43" s="1"/>
  <c r="G9" i="43" s="1"/>
  <c r="G10" i="43" s="1"/>
  <c r="G11" i="43" s="1"/>
  <c r="G12" i="43" s="1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E25" i="43"/>
  <c r="D26" i="43" s="1"/>
  <c r="F25" i="43"/>
  <c r="D27" i="43" s="1"/>
  <c r="G5" i="42"/>
  <c r="G7" i="42"/>
  <c r="G8" i="42" s="1"/>
  <c r="G9" i="42" s="1"/>
  <c r="G10" i="42" s="1"/>
  <c r="G11" i="42" s="1"/>
  <c r="G12" i="42" s="1"/>
  <c r="G13" i="42" s="1"/>
  <c r="G14" i="42" s="1"/>
  <c r="G15" i="42" s="1"/>
  <c r="G16" i="42" s="1"/>
  <c r="G17" i="42" s="1"/>
  <c r="G18" i="42" s="1"/>
  <c r="G19" i="42" s="1"/>
  <c r="G20" i="42" s="1"/>
  <c r="G21" i="42" s="1"/>
  <c r="G22" i="42" s="1"/>
  <c r="G23" i="42" s="1"/>
  <c r="G24" i="42" s="1"/>
  <c r="E25" i="42"/>
  <c r="D26" i="42" s="1"/>
  <c r="F25" i="42"/>
  <c r="D27" i="42" s="1"/>
  <c r="G5" i="41"/>
  <c r="G6" i="41" s="1"/>
  <c r="G7" i="41" s="1"/>
  <c r="G8" i="41" s="1"/>
  <c r="G9" i="41" s="1"/>
  <c r="G10" i="41" s="1"/>
  <c r="G11" i="41" s="1"/>
  <c r="G12" i="41" s="1"/>
  <c r="G13" i="41" s="1"/>
  <c r="G14" i="41" s="1"/>
  <c r="G15" i="41" s="1"/>
  <c r="G16" i="41" s="1"/>
  <c r="G17" i="41" s="1"/>
  <c r="G18" i="41" s="1"/>
  <c r="G19" i="41" s="1"/>
  <c r="G20" i="41" s="1"/>
  <c r="G21" i="41" s="1"/>
  <c r="G22" i="41" s="1"/>
  <c r="G23" i="41" s="1"/>
  <c r="G24" i="41" s="1"/>
  <c r="E25" i="41"/>
  <c r="D26" i="41" s="1"/>
  <c r="F25" i="41"/>
  <c r="D27" i="41" s="1"/>
  <c r="G5" i="39"/>
  <c r="G6" i="39" s="1"/>
  <c r="G7" i="39" s="1"/>
  <c r="G8" i="39" s="1"/>
  <c r="G9" i="39" s="1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E25" i="39"/>
  <c r="D26" i="39" s="1"/>
  <c r="F25" i="39"/>
  <c r="D27" i="39" s="1"/>
  <c r="G5" i="38"/>
  <c r="G6" i="38" s="1"/>
  <c r="G7" i="38" s="1"/>
  <c r="G8" i="38" s="1"/>
  <c r="G9" i="38" s="1"/>
  <c r="G10" i="38" s="1"/>
  <c r="G11" i="38" s="1"/>
  <c r="G12" i="38" s="1"/>
  <c r="G13" i="38" s="1"/>
  <c r="G14" i="38" s="1"/>
  <c r="G15" i="38" s="1"/>
  <c r="G16" i="38" s="1"/>
  <c r="G17" i="38" s="1"/>
  <c r="G18" i="38" s="1"/>
  <c r="G19" i="38" s="1"/>
  <c r="G20" i="38" s="1"/>
  <c r="G21" i="38" s="1"/>
  <c r="G22" i="38" s="1"/>
  <c r="G23" i="38" s="1"/>
  <c r="G24" i="38" s="1"/>
  <c r="E25" i="38"/>
  <c r="D26" i="38" s="1"/>
  <c r="F25" i="38"/>
  <c r="D27" i="38" s="1"/>
  <c r="G5" i="37"/>
  <c r="G6" i="37" s="1"/>
  <c r="G7" i="37" s="1"/>
  <c r="G8" i="37" s="1"/>
  <c r="G9" i="37" s="1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E25" i="37"/>
  <c r="D26" i="37" s="1"/>
  <c r="F25" i="37"/>
  <c r="D27" i="37" s="1"/>
  <c r="G5" i="35"/>
  <c r="G6" i="35" s="1"/>
  <c r="G7" i="35" s="1"/>
  <c r="G8" i="35" s="1"/>
  <c r="G9" i="35" s="1"/>
  <c r="G10" i="35" s="1"/>
  <c r="G11" i="35" s="1"/>
  <c r="G12" i="35" s="1"/>
  <c r="G13" i="35" s="1"/>
  <c r="G14" i="35" s="1"/>
  <c r="G15" i="35" s="1"/>
  <c r="G16" i="35" s="1"/>
  <c r="G17" i="35" s="1"/>
  <c r="G18" i="35" s="1"/>
  <c r="G19" i="35" s="1"/>
  <c r="G20" i="35" s="1"/>
  <c r="G21" i="35" s="1"/>
  <c r="G22" i="35" s="1"/>
  <c r="G23" i="35" s="1"/>
  <c r="G24" i="35" s="1"/>
  <c r="E25" i="35"/>
  <c r="F25" i="35"/>
  <c r="G25" i="35" s="1"/>
  <c r="D28" i="35" s="1"/>
  <c r="D26" i="35"/>
  <c r="D27" i="185"/>
  <c r="D26" i="185"/>
  <c r="E45" i="1"/>
  <c r="E42" i="1"/>
  <c r="D27" i="134" l="1"/>
  <c r="D28" i="93"/>
  <c r="D27" i="89"/>
  <c r="D27" i="76"/>
  <c r="D27" i="55"/>
  <c r="G25" i="132"/>
  <c r="D28" i="132" s="1"/>
  <c r="G25" i="131"/>
  <c r="D28" i="131" s="1"/>
  <c r="G25" i="66"/>
  <c r="D28" i="66" s="1"/>
  <c r="D26" i="194"/>
  <c r="G25" i="60"/>
  <c r="D28" i="60" s="1"/>
  <c r="G25" i="59"/>
  <c r="D28" i="59" s="1"/>
  <c r="G6" i="73"/>
  <c r="G7" i="73" s="1"/>
  <c r="G8" i="73" s="1"/>
  <c r="G9" i="73" s="1"/>
  <c r="G10" i="73" s="1"/>
  <c r="G11" i="73" s="1"/>
  <c r="G12" i="73" s="1"/>
  <c r="G13" i="73" s="1"/>
  <c r="G14" i="73" s="1"/>
  <c r="G15" i="73" s="1"/>
  <c r="G16" i="73" s="1"/>
  <c r="G17" i="73" s="1"/>
  <c r="G18" i="73" s="1"/>
  <c r="G19" i="73" s="1"/>
  <c r="G20" i="73" s="1"/>
  <c r="G21" i="73" s="1"/>
  <c r="G22" i="73" s="1"/>
  <c r="G23" i="73" s="1"/>
  <c r="G24" i="73" s="1"/>
  <c r="G25" i="101"/>
  <c r="G25" i="74"/>
  <c r="G25" i="128"/>
  <c r="D28" i="128" s="1"/>
  <c r="G25" i="77"/>
  <c r="D28" i="77" s="1"/>
  <c r="G25" i="42"/>
  <c r="D28" i="42" s="1"/>
  <c r="G25" i="188"/>
  <c r="D28" i="188" s="1"/>
  <c r="G25" i="193"/>
  <c r="D28" i="193" s="1"/>
  <c r="G25" i="44"/>
  <c r="D28" i="44" s="1"/>
  <c r="G25" i="94"/>
  <c r="G25" i="133"/>
  <c r="D28" i="133" s="1"/>
  <c r="G25" i="79"/>
  <c r="D28" i="79" s="1"/>
  <c r="G25" i="97"/>
  <c r="G25" i="84"/>
  <c r="D28" i="84" s="1"/>
  <c r="G25" i="137"/>
  <c r="D28" i="137" s="1"/>
  <c r="G25" i="103"/>
  <c r="G25" i="87"/>
  <c r="D28" i="87" s="1"/>
  <c r="G25" i="126"/>
  <c r="G25" i="49"/>
  <c r="D28" i="49" s="1"/>
  <c r="D28" i="98"/>
  <c r="G25" i="69"/>
  <c r="D28" i="69" s="1"/>
  <c r="G25" i="50"/>
  <c r="D28" i="50" s="1"/>
  <c r="G25" i="72"/>
  <c r="D28" i="72" s="1"/>
  <c r="G25" i="102"/>
  <c r="G25" i="129"/>
  <c r="D28" i="129" s="1"/>
  <c r="G25" i="191"/>
  <c r="D28" i="191" s="1"/>
  <c r="G25" i="127"/>
  <c r="D28" i="127" s="1"/>
  <c r="G25" i="92"/>
  <c r="D28" i="92" s="1"/>
  <c r="G25" i="86"/>
  <c r="D28" i="86" s="1"/>
  <c r="G25" i="100"/>
  <c r="G25" i="190"/>
  <c r="D28" i="190" s="1"/>
  <c r="D27" i="190"/>
  <c r="G25" i="189"/>
  <c r="D28" i="189" s="1"/>
  <c r="D27" i="189"/>
  <c r="D27" i="103"/>
  <c r="D28" i="103"/>
  <c r="G25" i="138"/>
  <c r="D28" i="138" s="1"/>
  <c r="D27" i="101"/>
  <c r="D28" i="101"/>
  <c r="D27" i="133"/>
  <c r="D27" i="102"/>
  <c r="D27" i="130"/>
  <c r="D26" i="188"/>
  <c r="D28" i="102"/>
  <c r="D27" i="82"/>
  <c r="G25" i="187"/>
  <c r="D28" i="187" s="1"/>
  <c r="D27" i="187"/>
  <c r="D27" i="79"/>
  <c r="D27" i="137"/>
  <c r="D27" i="93"/>
  <c r="D27" i="90"/>
  <c r="D27" i="73"/>
  <c r="D27" i="49"/>
  <c r="D27" i="47"/>
  <c r="G25" i="46"/>
  <c r="D28" i="46" s="1"/>
  <c r="D27" i="45"/>
  <c r="D27" i="44"/>
  <c r="G25" i="43"/>
  <c r="D28" i="43" s="1"/>
  <c r="G25" i="41"/>
  <c r="D28" i="41" s="1"/>
  <c r="G25" i="39"/>
  <c r="D28" i="39" s="1"/>
  <c r="G25" i="38"/>
  <c r="D28" i="38" s="1"/>
  <c r="G25" i="37"/>
  <c r="D28" i="37" s="1"/>
  <c r="D27" i="35"/>
  <c r="D28" i="185"/>
  <c r="E51" i="1"/>
  <c r="E29" i="1"/>
  <c r="E48" i="1"/>
  <c r="E43" i="1"/>
  <c r="E50" i="1"/>
  <c r="E49" i="1"/>
  <c r="E44" i="1"/>
  <c r="D28" i="74" l="1"/>
  <c r="D28" i="94"/>
  <c r="D28" i="97"/>
  <c r="D28" i="126"/>
  <c r="D28" i="100"/>
  <c r="C35" i="1"/>
  <c r="F37" i="1"/>
  <c r="E6" i="1"/>
  <c r="E58" i="1"/>
  <c r="C54" i="1"/>
  <c r="E47" i="1"/>
  <c r="D18" i="1"/>
  <c r="C38" i="1"/>
  <c r="C63" i="1"/>
  <c r="C81" i="1"/>
  <c r="C56" i="1"/>
  <c r="B66" i="1"/>
  <c r="F71" i="1"/>
  <c r="C5" i="1"/>
  <c r="B20" i="1"/>
  <c r="F6" i="1"/>
  <c r="C40" i="1"/>
  <c r="G22" i="1"/>
  <c r="C71" i="1"/>
  <c r="D36" i="1"/>
  <c r="F14" i="1"/>
  <c r="C11" i="1"/>
  <c r="C13" i="1"/>
  <c r="G31" i="1"/>
  <c r="G10" i="1"/>
  <c r="F50" i="1"/>
  <c r="G45" i="1"/>
  <c r="G70" i="1"/>
  <c r="F23" i="1"/>
  <c r="D75" i="1"/>
  <c r="E7" i="1"/>
  <c r="C4" i="1"/>
  <c r="D74" i="1"/>
  <c r="D58" i="1"/>
  <c r="E8" i="1"/>
  <c r="B9" i="1"/>
  <c r="F43" i="1"/>
  <c r="G68" i="1"/>
  <c r="E33" i="1"/>
  <c r="D49" i="1"/>
  <c r="G20" i="1"/>
  <c r="B26" i="1"/>
  <c r="G14" i="1"/>
  <c r="G37" i="1"/>
  <c r="G63" i="1"/>
  <c r="D10" i="1"/>
  <c r="G26" i="1"/>
  <c r="B44" i="1"/>
  <c r="C47" i="1"/>
  <c r="E77" i="1"/>
  <c r="E18" i="1"/>
  <c r="B76" i="1"/>
  <c r="E54" i="1"/>
  <c r="E67" i="1"/>
  <c r="B59" i="1"/>
  <c r="B27" i="1"/>
  <c r="E32" i="1"/>
  <c r="D30" i="1"/>
  <c r="D5" i="1"/>
  <c r="G12" i="1"/>
  <c r="F24" i="1"/>
  <c r="E3" i="1"/>
  <c r="C70" i="1"/>
  <c r="G24" i="1"/>
  <c r="D21" i="1"/>
  <c r="G62" i="1"/>
  <c r="G57" i="1"/>
  <c r="G69" i="1"/>
  <c r="F77" i="1"/>
  <c r="F79" i="1"/>
  <c r="E21" i="1"/>
  <c r="D28" i="1"/>
  <c r="C60" i="1"/>
  <c r="F40" i="1"/>
  <c r="G72" i="1"/>
  <c r="C76" i="1"/>
  <c r="F17" i="1"/>
  <c r="F75" i="1"/>
  <c r="D54" i="1"/>
  <c r="G51" i="1"/>
  <c r="C15" i="1"/>
  <c r="B37" i="1"/>
  <c r="B51" i="1"/>
  <c r="C24" i="1"/>
  <c r="B79" i="1"/>
  <c r="C8" i="1"/>
  <c r="D34" i="1"/>
  <c r="E16" i="1"/>
  <c r="G79" i="1"/>
  <c r="C72" i="1"/>
  <c r="B65" i="1"/>
  <c r="G65" i="1"/>
  <c r="G35" i="1"/>
  <c r="D43" i="1"/>
  <c r="B7" i="1"/>
  <c r="E14" i="1"/>
  <c r="E76" i="1"/>
  <c r="F13" i="1"/>
  <c r="D37" i="1"/>
  <c r="D3" i="1"/>
  <c r="G60" i="1"/>
  <c r="E31" i="1"/>
  <c r="F9" i="1"/>
  <c r="B13" i="1"/>
  <c r="F39" i="1"/>
  <c r="F60" i="1"/>
  <c r="G77" i="1"/>
  <c r="E17" i="1"/>
  <c r="G17" i="1"/>
  <c r="G16" i="1"/>
  <c r="F44" i="1"/>
  <c r="E37" i="1"/>
  <c r="B77" i="1"/>
  <c r="D67" i="1"/>
  <c r="D42" i="1"/>
  <c r="F56" i="1"/>
  <c r="F32" i="1"/>
  <c r="C30" i="1"/>
  <c r="D68" i="1"/>
  <c r="C50" i="1"/>
  <c r="G48" i="1"/>
  <c r="F59" i="1"/>
  <c r="C61" i="1"/>
  <c r="E55" i="1"/>
  <c r="E20" i="1"/>
  <c r="B35" i="1"/>
  <c r="B45" i="1"/>
  <c r="C37" i="1"/>
  <c r="G7" i="1"/>
  <c r="C57" i="1"/>
  <c r="D9" i="1"/>
  <c r="B22" i="1"/>
  <c r="C20" i="1"/>
  <c r="D13" i="1"/>
  <c r="D27" i="1"/>
  <c r="G36" i="1"/>
  <c r="B11" i="1"/>
  <c r="D55" i="1"/>
  <c r="E30" i="1"/>
  <c r="C28" i="1"/>
  <c r="G52" i="1"/>
  <c r="E39" i="1"/>
  <c r="B48" i="1"/>
  <c r="B39" i="1"/>
  <c r="E73" i="1"/>
  <c r="D52" i="1"/>
  <c r="F58" i="1"/>
  <c r="F8" i="1"/>
  <c r="F49" i="1"/>
  <c r="C42" i="1"/>
  <c r="F72" i="1"/>
  <c r="G38" i="1"/>
  <c r="G21" i="1"/>
  <c r="E35" i="1"/>
  <c r="B78" i="1"/>
  <c r="F66" i="1"/>
  <c r="B61" i="1"/>
  <c r="F63" i="1"/>
  <c r="C29" i="1"/>
  <c r="G81" i="1"/>
  <c r="B40" i="1"/>
  <c r="E63" i="1"/>
  <c r="C16" i="1"/>
  <c r="G43" i="1"/>
  <c r="F74" i="1"/>
  <c r="G15" i="1"/>
  <c r="F27" i="1"/>
  <c r="C45" i="1"/>
  <c r="G61" i="1"/>
  <c r="B50" i="1"/>
  <c r="G40" i="1"/>
  <c r="G33" i="1"/>
  <c r="G39" i="1"/>
  <c r="F80" i="1"/>
  <c r="F12" i="1"/>
  <c r="C62" i="1"/>
  <c r="F62" i="1"/>
  <c r="C59" i="1"/>
  <c r="G49" i="1"/>
  <c r="C68" i="1"/>
  <c r="D64" i="1"/>
  <c r="F36" i="1"/>
  <c r="B81" i="1"/>
  <c r="F11" i="1"/>
  <c r="G74" i="1"/>
  <c r="B62" i="1"/>
  <c r="D82" i="1"/>
  <c r="E28" i="1"/>
  <c r="E57" i="1"/>
  <c r="F16" i="1"/>
  <c r="C79" i="1"/>
  <c r="B47" i="1"/>
  <c r="G59" i="1"/>
  <c r="E40" i="1"/>
  <c r="B33" i="1"/>
  <c r="C26" i="1"/>
  <c r="E81" i="1"/>
  <c r="F65" i="1"/>
  <c r="C53" i="1"/>
  <c r="F52" i="1"/>
  <c r="D79" i="1"/>
  <c r="B53" i="1"/>
  <c r="B32" i="1"/>
  <c r="F25" i="1"/>
  <c r="G19" i="1"/>
  <c r="C7" i="1"/>
  <c r="F51" i="1"/>
  <c r="F26" i="1"/>
  <c r="D81" i="1"/>
  <c r="G76" i="1"/>
  <c r="C9" i="1"/>
  <c r="F69" i="1"/>
  <c r="C10" i="1"/>
  <c r="D47" i="1"/>
  <c r="C6" i="1"/>
  <c r="B5" i="1"/>
  <c r="F64" i="1"/>
  <c r="G32" i="1"/>
  <c r="D31" i="1"/>
  <c r="E72" i="1"/>
  <c r="F41" i="1"/>
  <c r="B52" i="1"/>
  <c r="E23" i="1"/>
  <c r="D32" i="1"/>
  <c r="B69" i="1"/>
  <c r="E9" i="1"/>
  <c r="B14" i="1"/>
  <c r="C18" i="1"/>
  <c r="F19" i="1"/>
  <c r="C27" i="1"/>
  <c r="B36" i="1"/>
  <c r="C43" i="1"/>
  <c r="D8" i="1"/>
  <c r="E82" i="1"/>
  <c r="D35" i="1"/>
  <c r="G73" i="1"/>
  <c r="C48" i="1"/>
  <c r="D29" i="1"/>
  <c r="E64" i="1"/>
  <c r="G6" i="1"/>
  <c r="B23" i="1"/>
  <c r="B54" i="1"/>
  <c r="G55" i="1"/>
  <c r="E27" i="1"/>
  <c r="E53" i="1"/>
  <c r="E22" i="1"/>
  <c r="C39" i="1"/>
  <c r="G58" i="1"/>
  <c r="G56" i="1"/>
  <c r="D26" i="1"/>
  <c r="D62" i="1"/>
  <c r="E59" i="1"/>
  <c r="G25" i="1"/>
  <c r="D78" i="1"/>
  <c r="D77" i="1"/>
  <c r="E75" i="1"/>
  <c r="C12" i="1"/>
  <c r="D71" i="1"/>
  <c r="G8" i="1"/>
  <c r="G47" i="1"/>
  <c r="G67" i="1"/>
  <c r="B3" i="1"/>
  <c r="B42" i="1"/>
  <c r="D22" i="1"/>
  <c r="D6" i="1"/>
  <c r="F31" i="1"/>
  <c r="C77" i="1"/>
  <c r="F76" i="1"/>
  <c r="D7" i="1"/>
  <c r="D53" i="1"/>
  <c r="F38" i="1"/>
  <c r="C14" i="1"/>
  <c r="D72" i="1"/>
  <c r="F10" i="1"/>
  <c r="D66" i="1"/>
  <c r="B30" i="1"/>
  <c r="E10" i="1"/>
  <c r="F4" i="1"/>
  <c r="B18" i="1"/>
  <c r="G80" i="1"/>
  <c r="B57" i="1"/>
  <c r="F47" i="1"/>
  <c r="G66" i="1"/>
  <c r="F70" i="1"/>
  <c r="B31" i="1"/>
  <c r="C41" i="1"/>
  <c r="B75" i="1"/>
  <c r="B16" i="1"/>
  <c r="D50" i="1"/>
  <c r="B60" i="1"/>
  <c r="C78" i="1"/>
  <c r="F53" i="1"/>
  <c r="F67" i="1"/>
  <c r="F18" i="1"/>
  <c r="G9" i="1"/>
  <c r="F35" i="1"/>
  <c r="D17" i="1"/>
  <c r="D19" i="1"/>
  <c r="C67" i="1"/>
  <c r="C58" i="1"/>
  <c r="D39" i="1"/>
  <c r="F46" i="1"/>
  <c r="C66" i="1"/>
  <c r="B38" i="1"/>
  <c r="C75" i="1"/>
  <c r="C36" i="1"/>
  <c r="D25" i="1"/>
  <c r="C80" i="1"/>
  <c r="B12" i="1"/>
  <c r="C65" i="1"/>
  <c r="E62" i="1"/>
  <c r="B6" i="1"/>
  <c r="E34" i="1"/>
  <c r="D48" i="1"/>
  <c r="E11" i="1"/>
  <c r="B58" i="1"/>
  <c r="E69" i="1"/>
  <c r="B46" i="1"/>
  <c r="G78" i="1"/>
  <c r="B28" i="1"/>
  <c r="D14" i="1"/>
  <c r="C51" i="1"/>
  <c r="B72" i="1"/>
  <c r="F15" i="1"/>
  <c r="G4" i="1"/>
  <c r="D61" i="1"/>
  <c r="E65" i="1"/>
  <c r="D51" i="1"/>
  <c r="C82" i="1"/>
  <c r="E78" i="1"/>
  <c r="D4" i="1"/>
  <c r="G11" i="1"/>
  <c r="F30" i="1"/>
  <c r="B64" i="1"/>
  <c r="E52" i="1"/>
  <c r="F48" i="1"/>
  <c r="D70" i="1"/>
  <c r="B56" i="1"/>
  <c r="F45" i="1"/>
  <c r="E79" i="1"/>
  <c r="F21" i="1"/>
  <c r="B24" i="1"/>
  <c r="D44" i="1"/>
  <c r="D40" i="1"/>
  <c r="E74" i="1"/>
  <c r="D69" i="1"/>
  <c r="F5" i="1"/>
  <c r="E19" i="1"/>
  <c r="B15" i="1"/>
  <c r="D65" i="1"/>
  <c r="G82" i="1"/>
  <c r="C46" i="1"/>
  <c r="D16" i="1"/>
  <c r="D73" i="1"/>
  <c r="C25" i="1"/>
  <c r="C55" i="1"/>
  <c r="F68" i="1"/>
  <c r="G46" i="1"/>
  <c r="D38" i="1"/>
  <c r="B73" i="1"/>
  <c r="D80" i="1"/>
  <c r="B10" i="1"/>
  <c r="G54" i="1"/>
  <c r="E12" i="1"/>
  <c r="E71" i="1"/>
  <c r="F22" i="1"/>
  <c r="D46" i="1"/>
  <c r="E5" i="1"/>
  <c r="D20" i="1"/>
  <c r="B43" i="1"/>
  <c r="E15" i="1"/>
  <c r="F81" i="1"/>
  <c r="C23" i="1"/>
  <c r="G23" i="1"/>
  <c r="E68" i="1"/>
  <c r="D24" i="1"/>
  <c r="C49" i="1"/>
  <c r="F54" i="1"/>
  <c r="E66" i="1"/>
  <c r="C17" i="1"/>
  <c r="C34" i="1"/>
  <c r="D45" i="1"/>
  <c r="C31" i="1"/>
  <c r="B17" i="1"/>
  <c r="E70" i="1"/>
  <c r="F34" i="1"/>
  <c r="G29" i="1"/>
  <c r="E38" i="1"/>
  <c r="G42" i="1"/>
  <c r="G34" i="1"/>
  <c r="B4" i="1"/>
  <c r="G13" i="1"/>
  <c r="D11" i="1"/>
  <c r="F7" i="1"/>
  <c r="G71" i="1"/>
  <c r="F20" i="1"/>
  <c r="C22" i="1"/>
  <c r="G5" i="1"/>
  <c r="C44" i="1"/>
  <c r="B68" i="1"/>
  <c r="B21" i="1"/>
  <c r="B74" i="1"/>
  <c r="D23" i="1"/>
  <c r="B70" i="1"/>
  <c r="F42" i="1"/>
  <c r="G30" i="1"/>
  <c r="G27" i="1"/>
  <c r="F73" i="1"/>
  <c r="E61" i="1"/>
  <c r="B8" i="1"/>
  <c r="D56" i="1"/>
  <c r="E13" i="1"/>
  <c r="C74" i="1"/>
  <c r="D76" i="1"/>
  <c r="D41" i="1"/>
  <c r="C32" i="1"/>
  <c r="C21" i="1"/>
  <c r="C52" i="1"/>
  <c r="B29" i="1"/>
  <c r="G53" i="1"/>
  <c r="D63" i="1"/>
  <c r="D12" i="1"/>
  <c r="B19" i="1"/>
  <c r="D59" i="1"/>
  <c r="B80" i="1"/>
  <c r="F55" i="1"/>
  <c r="B71" i="1"/>
  <c r="F61" i="1"/>
  <c r="C3" i="1"/>
  <c r="E80" i="1"/>
  <c r="G75" i="1"/>
  <c r="F33" i="1"/>
  <c r="C33" i="1"/>
  <c r="F82" i="1"/>
  <c r="F3" i="1"/>
  <c r="D15" i="1"/>
  <c r="D57" i="1"/>
  <c r="E60" i="1"/>
  <c r="B82" i="1"/>
  <c r="B34" i="1"/>
  <c r="E56" i="1"/>
  <c r="G3" i="1"/>
  <c r="E4" i="1"/>
  <c r="C64" i="1"/>
  <c r="G64" i="1"/>
  <c r="C69" i="1"/>
  <c r="E24" i="1"/>
  <c r="B67" i="1"/>
  <c r="E36" i="1"/>
  <c r="E41" i="1"/>
  <c r="G18" i="1"/>
  <c r="E25" i="1"/>
  <c r="B25" i="1"/>
  <c r="E26" i="1"/>
  <c r="C19" i="1"/>
  <c r="G44" i="1"/>
  <c r="B55" i="1"/>
  <c r="G41" i="1"/>
  <c r="G50" i="1"/>
  <c r="F78" i="1"/>
  <c r="D60" i="1"/>
  <c r="F57" i="1"/>
  <c r="C73" i="1"/>
  <c r="D33" i="1"/>
  <c r="B49" i="1"/>
  <c r="B41" i="1"/>
  <c r="D83" i="1" l="1"/>
  <c r="C85" i="1" s="1"/>
  <c r="C83" i="1"/>
  <c r="E83" i="1" l="1"/>
  <c r="C86" i="1" s="1"/>
  <c r="C84" i="1"/>
</calcChain>
</file>

<file path=xl/comments1.xml><?xml version="1.0" encoding="utf-8"?>
<comments xmlns="http://schemas.openxmlformats.org/spreadsheetml/2006/main">
  <authors>
    <author>Heroden Deng (JF)</author>
  </authors>
  <commentList>
    <comment ref="B3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4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19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0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1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3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6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7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32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36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42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44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45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48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50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52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53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</commentList>
</comments>
</file>

<file path=xl/sharedStrings.xml><?xml version="1.0" encoding="utf-8"?>
<sst xmlns="http://schemas.openxmlformats.org/spreadsheetml/2006/main" count="2666" uniqueCount="663">
  <si>
    <t>凭证类型</t>
  </si>
  <si>
    <t>凭证号</t>
  </si>
  <si>
    <t>08</t>
    <phoneticPr fontId="2" type="noConversion"/>
  </si>
  <si>
    <t>科目：</t>
    <phoneticPr fontId="2" type="noConversion"/>
  </si>
  <si>
    <t>现金结存</t>
    <phoneticPr fontId="2" type="noConversion"/>
  </si>
  <si>
    <t>备注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</si>
  <si>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</si>
  <si>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</si>
  <si>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</si>
  <si>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</si>
  <si>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</si>
  <si>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</si>
  <si>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收 入</t>
    <phoneticPr fontId="2" type="noConversion"/>
  </si>
  <si>
    <t>支 出</t>
    <phoneticPr fontId="2" type="noConversion"/>
  </si>
  <si>
    <t>时 间</t>
    <phoneticPr fontId="2" type="noConversion"/>
  </si>
  <si>
    <t>摘 要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</si>
  <si>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</si>
  <si>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</si>
  <si>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</si>
  <si>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</si>
  <si>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</si>
  <si>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16</t>
    <phoneticPr fontId="2" type="noConversion"/>
  </si>
  <si>
    <t>17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</si>
  <si>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</si>
  <si>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</si>
  <si>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</si>
  <si>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24</t>
    <phoneticPr fontId="2" type="noConversion"/>
  </si>
  <si>
    <t>科 目</t>
    <phoneticPr fontId="2" type="noConversion"/>
  </si>
  <si>
    <t>结 存</t>
    <phoneticPr fontId="2" type="noConversion"/>
  </si>
  <si>
    <t>负责人：</t>
    <phoneticPr fontId="2" type="noConversion"/>
  </si>
  <si>
    <t>本期结存：</t>
    <phoneticPr fontId="2" type="noConversion"/>
  </si>
  <si>
    <t>27</t>
    <phoneticPr fontId="2" type="noConversion"/>
  </si>
  <si>
    <t xml:space="preserve"> 更新时间：</t>
    <phoneticPr fontId="2" type="noConversion"/>
  </si>
  <si>
    <t>本期收入：</t>
    <phoneticPr fontId="2" type="noConversion"/>
  </si>
  <si>
    <t>本期支出：</t>
    <phoneticPr fontId="2" type="noConversion"/>
  </si>
  <si>
    <t>助养对象：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</si>
  <si>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</si>
  <si>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</si>
  <si>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</si>
  <si>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科目代号：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</si>
  <si>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</si>
  <si>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</si>
  <si>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</si>
  <si>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</si>
  <si>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</si>
  <si>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</si>
  <si>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</si>
  <si>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</si>
  <si>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</si>
  <si>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</si>
  <si>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</si>
  <si>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</si>
  <si>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</si>
  <si>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</si>
  <si>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</si>
  <si>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</si>
  <si>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</si>
  <si>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</si>
  <si>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</si>
  <si>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04</t>
    <phoneticPr fontId="2" type="noConversion"/>
  </si>
  <si>
    <t>02</t>
    <phoneticPr fontId="2" type="noConversion"/>
  </si>
  <si>
    <t>05</t>
    <phoneticPr fontId="2" type="noConversion"/>
  </si>
  <si>
    <t>06</t>
    <phoneticPr fontId="2" type="noConversion"/>
  </si>
  <si>
    <t>09</t>
    <phoneticPr fontId="2" type="noConversion"/>
  </si>
  <si>
    <t>26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</si>
  <si>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</si>
  <si>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</si>
  <si>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</si>
  <si>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</si>
  <si>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</si>
  <si>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</si>
  <si>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</si>
  <si>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</si>
  <si>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</si>
  <si>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</si>
  <si>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</si>
  <si>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</si>
  <si>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</si>
  <si>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</si>
  <si>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</si>
  <si>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</si>
  <si>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</si>
  <si>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</si>
  <si>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</si>
  <si>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33</t>
    <phoneticPr fontId="2" type="noConversion"/>
  </si>
  <si>
    <t>35</t>
    <phoneticPr fontId="2" type="noConversion"/>
  </si>
  <si>
    <t>36</t>
    <phoneticPr fontId="2" type="noConversion"/>
  </si>
  <si>
    <t>38</t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</si>
  <si>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</si>
  <si>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</si>
  <si>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</si>
  <si>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</si>
  <si>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</si>
  <si>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</si>
  <si>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</si>
  <si>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</si>
  <si>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</si>
  <si>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</si>
  <si>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</si>
  <si>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</si>
  <si>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</si>
  <si>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</si>
  <si>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</si>
  <si>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</si>
  <si>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</si>
  <si>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</si>
  <si>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39</t>
    <phoneticPr fontId="2" type="noConversion"/>
  </si>
  <si>
    <t>40</t>
    <phoneticPr fontId="2" type="noConversion"/>
  </si>
  <si>
    <t>助养对象</t>
    <phoneticPr fontId="2" type="noConversion"/>
  </si>
  <si>
    <t>助养人住地</t>
    <phoneticPr fontId="2" type="noConversion"/>
  </si>
  <si>
    <t>助养人住地：</t>
  </si>
  <si>
    <t>助养人住地：</t>
    <phoneticPr fontId="2" type="noConversion"/>
  </si>
  <si>
    <t>助养人住地：</t>
    <phoneticPr fontId="2" type="noConversion"/>
  </si>
  <si>
    <t>雷涛</t>
  </si>
  <si>
    <t>广东深圳</t>
  </si>
  <si>
    <t>黑龙江齐齐哈尔</t>
  </si>
  <si>
    <t>香港</t>
    <phoneticPr fontId="2" type="noConversion"/>
  </si>
  <si>
    <t>邹进江</t>
  </si>
  <si>
    <t>香港义工无国界</t>
  </si>
  <si>
    <t>贵州贵阳</t>
  </si>
  <si>
    <t>山东济南</t>
  </si>
  <si>
    <t>岑帮秀 zf-js52a</t>
  </si>
  <si>
    <t>潘文定 zf-js61</t>
  </si>
  <si>
    <t>张启飞 zf-js25</t>
  </si>
  <si>
    <t>黄阿果 zf-js31</t>
  </si>
  <si>
    <t>北京</t>
  </si>
  <si>
    <t>浙江嘉兴</t>
  </si>
  <si>
    <t>浙江杭州</t>
  </si>
  <si>
    <t>罗建婷 zf-js35a</t>
  </si>
  <si>
    <t>收入合计：</t>
  </si>
  <si>
    <t>支出合计：</t>
  </si>
  <si>
    <t>助养对象：</t>
  </si>
  <si>
    <t>结存：</t>
  </si>
  <si>
    <t>制表：</t>
  </si>
  <si>
    <t>负责人：</t>
  </si>
  <si>
    <t>韦正朝 zf-js62</t>
  </si>
  <si>
    <t>上海</t>
  </si>
  <si>
    <t>潘   妮 zf-jc19</t>
  </si>
  <si>
    <t>冉冉（江苏）</t>
  </si>
  <si>
    <t>江苏</t>
  </si>
  <si>
    <t>心月狐（齐齐哈尔）</t>
  </si>
  <si>
    <t>布衣白（齐齐哈尔）</t>
  </si>
  <si>
    <t>张立春（齐齐哈尔）</t>
  </si>
  <si>
    <t>文艳（贵阳）</t>
  </si>
  <si>
    <t>李慧清（贵阳）</t>
  </si>
  <si>
    <t>孙文琦（北京）</t>
  </si>
  <si>
    <t>迪迪（嘉兴）</t>
  </si>
  <si>
    <t>曾经一瞬间（杭州）</t>
  </si>
  <si>
    <t>姜辉（深圳）</t>
  </si>
  <si>
    <t>Ivy（上海）</t>
  </si>
  <si>
    <t>Becat（贵阳）</t>
  </si>
  <si>
    <t>黄兴鲁（深圳）</t>
  </si>
  <si>
    <t>深圳</t>
  </si>
  <si>
    <t>辽宁</t>
  </si>
  <si>
    <t>艳萍（辽宁）</t>
  </si>
  <si>
    <t>岑福美zf-jc27</t>
  </si>
  <si>
    <t>科目：</t>
  </si>
  <si>
    <t>龙柏合（贵阳）</t>
  </si>
  <si>
    <t>杜先生（四川）</t>
  </si>
  <si>
    <t>四川</t>
  </si>
  <si>
    <t>支付宝电汇</t>
  </si>
  <si>
    <t>杨胜花 zf-jc45b</t>
  </si>
  <si>
    <t>France</t>
  </si>
  <si>
    <t>贵阳</t>
  </si>
  <si>
    <t>麦兜的糖（贵阳）</t>
  </si>
  <si>
    <t>文竹（贵阳）</t>
  </si>
  <si>
    <t>佘小姐钟先生</t>
  </si>
  <si>
    <t>李志丽zf-jc13</t>
  </si>
  <si>
    <t>邓丽军</t>
  </si>
  <si>
    <t>罗富梅zf-jc14</t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</si>
  <si>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</si>
  <si>
    <t>尘埃（新疆）</t>
  </si>
  <si>
    <t>新疆</t>
  </si>
  <si>
    <t>杨开清（福建）</t>
  </si>
  <si>
    <t>福建</t>
  </si>
  <si>
    <t>罗建朋 zf-jc16b</t>
  </si>
  <si>
    <t>序号</t>
  </si>
  <si>
    <t>贵州苹果园助养工作坊-贞丰小组账册-现金总账</t>
  </si>
  <si>
    <t>制表</t>
  </si>
  <si>
    <t>黄小美 zf-jc12</t>
  </si>
  <si>
    <t>41</t>
  </si>
  <si>
    <t>43</t>
  </si>
  <si>
    <t>44</t>
  </si>
  <si>
    <t>53</t>
  </si>
  <si>
    <t>51</t>
  </si>
  <si>
    <t>50</t>
  </si>
  <si>
    <t>49</t>
  </si>
  <si>
    <t>47</t>
  </si>
  <si>
    <t>46</t>
  </si>
  <si>
    <t>网上银行转账</t>
  </si>
  <si>
    <t>任晓冬（贵阳）</t>
  </si>
  <si>
    <t>资助人姓名（住址）</t>
  </si>
  <si>
    <t>XX</t>
  </si>
  <si>
    <t>汇入XXX一年助养金</t>
  </si>
  <si>
    <t>2015年X月起开始资助，资助X年到期续费</t>
  </si>
  <si>
    <t>XXX zf-jcXXX</t>
  </si>
  <si>
    <t xml:space="preserve">XXX </t>
  </si>
  <si>
    <t>XXX</t>
  </si>
  <si>
    <t>54</t>
  </si>
  <si>
    <t>SS（北京）</t>
  </si>
  <si>
    <t>贵州鑫靓典商贸有限公司</t>
  </si>
  <si>
    <r>
      <t>陈仕芬</t>
    </r>
    <r>
      <rPr>
        <sz val="10"/>
        <color indexed="8"/>
        <rFont val="宋体"/>
        <family val="3"/>
        <charset val="134"/>
      </rPr>
      <t xml:space="preserve"> zf-js29 </t>
    </r>
  </si>
  <si>
    <t>河北邯郸</t>
  </si>
  <si>
    <t>重庆</t>
  </si>
  <si>
    <t>杨胜洪zf-jc44b</t>
  </si>
  <si>
    <t>陆红军（重庆）</t>
  </si>
  <si>
    <t>陈宇-杨波</t>
  </si>
  <si>
    <t>金山小学布依族合唱团-启动经费</t>
  </si>
  <si>
    <t>2015年6月1日到账，使用需提供开销凭证</t>
  </si>
  <si>
    <t>布依族合唱团</t>
  </si>
  <si>
    <t>金山小学</t>
  </si>
  <si>
    <t>卡卡（贵阳）</t>
  </si>
  <si>
    <t>罗建正 zf-jc58b</t>
  </si>
  <si>
    <t>SS友人团（北京）</t>
  </si>
  <si>
    <t>55</t>
  </si>
  <si>
    <t>56</t>
  </si>
  <si>
    <t>58</t>
  </si>
  <si>
    <t>60</t>
  </si>
  <si>
    <t>61</t>
  </si>
  <si>
    <t>62</t>
  </si>
  <si>
    <t>65</t>
  </si>
  <si>
    <t>66</t>
  </si>
  <si>
    <t>67</t>
  </si>
  <si>
    <t>68</t>
  </si>
  <si>
    <t>范磊（山西）</t>
  </si>
  <si>
    <t>山西</t>
  </si>
  <si>
    <t>艾红（贵阳）</t>
  </si>
  <si>
    <t>艾淑梅（贵阳）</t>
  </si>
  <si>
    <t>晴天（成都）</t>
  </si>
  <si>
    <t>成都</t>
  </si>
  <si>
    <t>王铭卿（北京）</t>
  </si>
  <si>
    <t>吴顺敏（贵阳)</t>
  </si>
  <si>
    <t>周姗姗（北京）</t>
  </si>
  <si>
    <t xml:space="preserve">制表：   </t>
  </si>
  <si>
    <t>杨胜泽 zf-jc63a</t>
  </si>
  <si>
    <t>淘淘妈妈（贵阳）</t>
  </si>
  <si>
    <t>向曦和（深圳）</t>
  </si>
  <si>
    <t>郑建秀 zf-jc61c</t>
  </si>
  <si>
    <t>韦坤定 zf-js49b</t>
  </si>
  <si>
    <t xml:space="preserve">罗仕成 zf-js58b </t>
  </si>
  <si>
    <t>岑吉祥 zf-jc62</t>
  </si>
  <si>
    <t>碧海晴天（贵阳）</t>
  </si>
  <si>
    <t>侬秀花 zf-jc05b</t>
  </si>
  <si>
    <t>兰女士（贵阳）</t>
  </si>
  <si>
    <t>牛牛（徐州）</t>
  </si>
  <si>
    <t>徐州</t>
  </si>
  <si>
    <t>遵义</t>
  </si>
  <si>
    <t>蒋楠（贵阳）</t>
  </si>
  <si>
    <t>69</t>
  </si>
  <si>
    <t>潘杰 zf-js59b</t>
  </si>
  <si>
    <t>每月100（自2015年3月开始新标准）</t>
  </si>
  <si>
    <t>每月200元(自2015年3月开始新标准)</t>
  </si>
  <si>
    <t>姚必星等23人</t>
  </si>
  <si>
    <t>Sbtan (France)</t>
  </si>
  <si>
    <t>孙晓东（齐齐哈尔）</t>
  </si>
  <si>
    <t>杨胜芬 zf-jc43</t>
  </si>
  <si>
    <t>71</t>
  </si>
  <si>
    <t>我行我素（贵阳）</t>
  </si>
  <si>
    <t>金山小学布依族合唱团-采购支出</t>
  </si>
  <si>
    <t>现金支付</t>
  </si>
  <si>
    <t>已提交发票</t>
  </si>
  <si>
    <t>2015年12月23日采购合唱团演出服装52套</t>
  </si>
  <si>
    <t>肖丽珍（贵阳）</t>
  </si>
  <si>
    <t>岑阿黑 zf-jc71</t>
  </si>
  <si>
    <t>杨舒焜（北京）</t>
  </si>
  <si>
    <t>Tinkle（遵义）</t>
  </si>
  <si>
    <t>负责人</t>
  </si>
  <si>
    <t>替换忙道花</t>
  </si>
  <si>
    <t xml:space="preserve"> 蓝海 贵阳</t>
  </si>
  <si>
    <t>流浪的狼（贵阳）</t>
  </si>
  <si>
    <t>似水流年（河北邯郸）</t>
  </si>
  <si>
    <t>姚梅芳（贵阳）</t>
  </si>
  <si>
    <t>72</t>
  </si>
  <si>
    <t>73</t>
  </si>
  <si>
    <t>74</t>
  </si>
  <si>
    <t>75</t>
  </si>
  <si>
    <t>76</t>
  </si>
  <si>
    <t>艾成睿 （贵阳）</t>
  </si>
  <si>
    <t>77</t>
  </si>
  <si>
    <t>78</t>
  </si>
  <si>
    <t>余顺飞 zf-jc81a</t>
  </si>
  <si>
    <t>毛毛 zf-jc68</t>
  </si>
  <si>
    <t>侬秀波zf-jc05c</t>
  </si>
  <si>
    <t>诗词歌赋（贵阳）</t>
  </si>
  <si>
    <t>79</t>
  </si>
  <si>
    <t>罗勇 zf-jc15b</t>
  </si>
  <si>
    <t>北京</t>
    <phoneticPr fontId="15" type="noConversion"/>
  </si>
  <si>
    <t>雷涛</t>
    <phoneticPr fontId="15" type="noConversion"/>
  </si>
  <si>
    <t>邹进江</t>
    <phoneticPr fontId="15" type="noConversion"/>
  </si>
  <si>
    <t>猫咪（北京）</t>
    <phoneticPr fontId="15" type="noConversion"/>
  </si>
  <si>
    <t>82</t>
    <phoneticPr fontId="15" type="noConversion"/>
  </si>
  <si>
    <t>合计</t>
    <phoneticPr fontId="2" type="noConversion"/>
  </si>
  <si>
    <r>
      <t>何伦飞 zf-jc11
忙棒</t>
    </r>
    <r>
      <rPr>
        <sz val="10"/>
        <rFont val="宋体"/>
        <family val="3"/>
        <charset val="134"/>
      </rPr>
      <t>zf-jc31b</t>
    </r>
    <phoneticPr fontId="2" type="noConversion"/>
  </si>
  <si>
    <t>合计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</si>
  <si>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2" type="noConversion"/>
  </si>
  <si>
    <t>科目：</t>
    <phoneticPr fontId="22" type="noConversion"/>
  </si>
  <si>
    <t>黄兴丽（深圳）</t>
  </si>
  <si>
    <t>科目代号：</t>
    <phoneticPr fontId="22" type="noConversion"/>
  </si>
  <si>
    <t>01</t>
    <phoneticPr fontId="22" type="noConversion"/>
  </si>
  <si>
    <t>时 间</t>
    <phoneticPr fontId="22" type="noConversion"/>
  </si>
  <si>
    <t>摘 要</t>
    <phoneticPr fontId="22" type="noConversion"/>
  </si>
  <si>
    <t>收 入</t>
    <phoneticPr fontId="22" type="noConversion"/>
  </si>
  <si>
    <t>支 出</t>
    <phoneticPr fontId="22" type="noConversion"/>
  </si>
  <si>
    <t>现金结存</t>
    <phoneticPr fontId="22" type="noConversion"/>
  </si>
  <si>
    <t>备注</t>
    <phoneticPr fontId="22" type="noConversion"/>
  </si>
  <si>
    <t>年</t>
    <phoneticPr fontId="22" type="noConversion"/>
  </si>
  <si>
    <t>月</t>
    <phoneticPr fontId="22" type="noConversion"/>
  </si>
  <si>
    <t>日</t>
    <phoneticPr fontId="22" type="noConversion"/>
  </si>
  <si>
    <t>合计</t>
    <phoneticPr fontId="22" type="noConversion"/>
  </si>
  <si>
    <t>收入合计：</t>
    <phoneticPr fontId="22" type="noConversion"/>
  </si>
  <si>
    <t>支出合计：</t>
    <phoneticPr fontId="22" type="noConversion"/>
  </si>
  <si>
    <t>助养对象：</t>
    <phoneticPr fontId="22" type="noConversion"/>
  </si>
  <si>
    <t>杨胜香zf-jc67a</t>
  </si>
  <si>
    <t>替换-王小元</t>
  </si>
  <si>
    <t>结存：</t>
    <phoneticPr fontId="22" type="noConversion"/>
  </si>
  <si>
    <t>助养人住地：</t>
    <phoneticPr fontId="22" type="noConversion"/>
  </si>
  <si>
    <t>制表：</t>
    <phoneticPr fontId="22" type="noConversion"/>
  </si>
  <si>
    <t>负责人：</t>
    <phoneticPr fontId="22" type="noConversion"/>
  </si>
  <si>
    <t>-</t>
    <phoneticPr fontId="2" type="noConversion"/>
  </si>
  <si>
    <t>王小元辍学剩下资金转为资助杨胜香</t>
  </si>
  <si>
    <t>2016年3月起因杨辍学现在资助黄阿果</t>
  </si>
  <si>
    <t>每月200元半年一汇款建议5月初发一次</t>
  </si>
  <si>
    <t>16年9月更改助养标准半年一汇</t>
  </si>
  <si>
    <t>（2016年3月执行）。每年一汇。</t>
  </si>
  <si>
    <t>每年一汇</t>
  </si>
  <si>
    <t>4月开始资助</t>
  </si>
  <si>
    <t>2015年3-5月多发40元以后每次季度发放240元</t>
  </si>
  <si>
    <t>已汇1年。</t>
  </si>
  <si>
    <t>每月100暂汇入半年。</t>
  </si>
  <si>
    <t>雷涛账户代转</t>
  </si>
  <si>
    <t>汇入半年；每半年向资助人写信汇报学习情况。</t>
  </si>
  <si>
    <t>6月份开始资助暂时资助1年</t>
  </si>
  <si>
    <t>支出由邹进江负责制作流水账收集支出凭证</t>
  </si>
  <si>
    <t>半年支付一次</t>
  </si>
  <si>
    <t>每年支付一次</t>
  </si>
  <si>
    <t>资助到高中毕业半年打款一次</t>
  </si>
  <si>
    <t>资助到大学毕业半年打款一次</t>
  </si>
  <si>
    <t>资助到大学毕业</t>
  </si>
  <si>
    <t>资助到大学毕业每年打一次款</t>
  </si>
  <si>
    <t>二季度补发一季度一年打款一次</t>
  </si>
  <si>
    <t>江苏江阴市</t>
    <phoneticPr fontId="15" type="noConversion"/>
  </si>
  <si>
    <r>
      <t xml:space="preserve">资助标准
</t>
    </r>
    <r>
      <rPr>
        <sz val="10"/>
        <rFont val="宋体"/>
        <family val="3"/>
        <charset val="134"/>
      </rPr>
      <t>（元/月）</t>
    </r>
    <phoneticPr fontId="2" type="noConversion"/>
  </si>
  <si>
    <t>2016年10月10日之前汇款总额</t>
  </si>
  <si>
    <t>汇入罗阿草16年10月-17年2月助养金</t>
  </si>
  <si>
    <t>牛福楠（北京）</t>
  </si>
  <si>
    <t>罗阿草 zf-jc82</t>
  </si>
  <si>
    <t>支付宝转账</t>
  </si>
  <si>
    <t>2016年10月起开始资助，资助17年2月到期续费</t>
  </si>
  <si>
    <t>持续资助到初中毕业</t>
  </si>
  <si>
    <t>邹进江</t>
    <phoneticPr fontId="22" type="noConversion"/>
  </si>
  <si>
    <t>邹进江</t>
    <phoneticPr fontId="2" type="noConversion"/>
  </si>
  <si>
    <t>2016年10月10日止助养账目</t>
    <phoneticPr fontId="22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</si>
  <si>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</si>
  <si>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</si>
  <si>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</si>
  <si>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</si>
  <si>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6月份开始资助暂时资助1年</t>
    <phoneticPr fontId="2" type="noConversion"/>
  </si>
  <si>
    <t>6月开始助养先打人一年的助养金</t>
    <phoneticPr fontId="2" type="noConversion"/>
  </si>
  <si>
    <t>6月份开始资助</t>
    <phoneticPr fontId="2" type="noConversion"/>
  </si>
  <si>
    <t>2016-10现已处于休学状态，待下期发钱时，需核实是否在读。若辍学，则取消资助。</t>
  </si>
  <si>
    <t>韦国丽辍学，取消助养，已经换成贞丰-曾雨柔</t>
  </si>
  <si>
    <t>下次发放时补发（16.9-17.2）助养金</t>
    <phoneticPr fontId="2" type="noConversion"/>
  </si>
  <si>
    <t>本月底发放（16.9-17.2）助养金</t>
    <phoneticPr fontId="15" type="noConversion"/>
  </si>
  <si>
    <t>本月底发放余顺婷（16.9-17.2）助养金</t>
    <phoneticPr fontId="15" type="noConversion"/>
  </si>
  <si>
    <t>本月底发放（16.9-17.2）助养金</t>
    <phoneticPr fontId="15" type="noConversion"/>
  </si>
  <si>
    <t>暂停发放郑建桃、郑建琴助养金</t>
    <phoneticPr fontId="2" type="noConversion"/>
  </si>
  <si>
    <t>王老二等21人</t>
    <phoneticPr fontId="11" type="noConversion"/>
  </si>
  <si>
    <t>取消黄阿拉，陆英、毛正英下次发放时补发（16.9-17.2）助养金</t>
    <phoneticPr fontId="2" type="noConversion"/>
  </si>
  <si>
    <t>2016年10月10日止波波糖助养账目</t>
    <phoneticPr fontId="2" type="noConversion"/>
  </si>
  <si>
    <t>已停止资助的助养人</t>
    <phoneticPr fontId="22" type="noConversion"/>
  </si>
  <si>
    <t>潘妹等人</t>
    <phoneticPr fontId="22" type="noConversion"/>
  </si>
  <si>
    <t>全国</t>
    <phoneticPr fontId="22" type="noConversion"/>
  </si>
  <si>
    <t>邹进江</t>
    <phoneticPr fontId="22" type="noConversion"/>
  </si>
  <si>
    <t>雷涛</t>
    <phoneticPr fontId="22" type="noConversion"/>
  </si>
  <si>
    <t>-</t>
    <phoneticPr fontId="2" type="noConversion"/>
  </si>
  <si>
    <t>已停止资助的助养人汇总于此行</t>
    <phoneticPr fontId="2" type="noConversion"/>
  </si>
  <si>
    <t>该生转学外地，无法继续发放，替换为zf-jc70c罗首银</t>
  </si>
  <si>
    <t>2016年10月10日止岑福高助养账目</t>
    <phoneticPr fontId="22" type="noConversion"/>
  </si>
  <si>
    <t>2016年10月10日止菩提助养账目</t>
    <phoneticPr fontId="22" type="noConversion"/>
  </si>
  <si>
    <t>2016年10月10日止屠夫助养账目</t>
    <phoneticPr fontId="22" type="noConversion"/>
  </si>
  <si>
    <t>2016年10月10日止雨田助养账目</t>
    <phoneticPr fontId="22" type="noConversion"/>
  </si>
  <si>
    <t>2016年10月10日止陆红军助养账目</t>
    <phoneticPr fontId="22" type="noConversion"/>
  </si>
  <si>
    <t>2016年10月10日止吴顺兰助养账目</t>
    <phoneticPr fontId="22" type="noConversion"/>
  </si>
  <si>
    <t>替换杨胜财 zf-jc63b</t>
    <phoneticPr fontId="15" type="noConversion"/>
  </si>
  <si>
    <t>波波糖助养潘妹zf-js59b</t>
    <phoneticPr fontId="22" type="noConversion"/>
  </si>
  <si>
    <t>岑福高助养岑建才 zf-js55</t>
    <phoneticPr fontId="22" type="noConversion"/>
  </si>
  <si>
    <t>罗菩提助养建妹zf-js35c</t>
    <phoneticPr fontId="22" type="noConversion"/>
  </si>
  <si>
    <t>屠夫助养罗福之zf-jc29、忙阿卷zf-jc30、罗洪zf-jc15</t>
    <phoneticPr fontId="22" type="noConversion"/>
  </si>
  <si>
    <t>雨田助养杨阿念zf-js41b</t>
    <phoneticPr fontId="22" type="noConversion"/>
  </si>
  <si>
    <t>陆红军助养韦万英zf-jc38</t>
    <phoneticPr fontId="22" type="noConversion"/>
  </si>
  <si>
    <t>吴顺兰助养韦正芬zf-jc73</t>
    <phoneticPr fontId="22" type="noConversion"/>
  </si>
  <si>
    <t>2016年9月始，每月改为资助100元</t>
  </si>
  <si>
    <t>邝芷瑗（贵阳）</t>
  </si>
  <si>
    <t>从2016年9开始，自2016年9月起，直到大学毕业。</t>
  </si>
  <si>
    <t>2016年9月开始资助，资助17年2到期续费； 从小学直到大学毕业。</t>
  </si>
  <si>
    <t>支付郑建秀（2016.09-2017.02）助养金</t>
    <phoneticPr fontId="2" type="noConversion"/>
  </si>
  <si>
    <t>发放助养金600元，另为其购买300元衣物</t>
    <phoneticPr fontId="2" type="noConversion"/>
  </si>
  <si>
    <t>支付余顺婷（2016.09-2017.02）助养金</t>
    <phoneticPr fontId="15" type="noConversion"/>
  </si>
  <si>
    <t>支付余顺飞（2016.09-2017.02）助养金</t>
    <phoneticPr fontId="15" type="noConversion"/>
  </si>
  <si>
    <t>陈才应发放</t>
    <phoneticPr fontId="15" type="noConversion"/>
  </si>
  <si>
    <t>陈才应发放</t>
    <phoneticPr fontId="15" type="noConversion"/>
  </si>
  <si>
    <t>支付王氏兄妹4人（2016.09-2016.12）助养金</t>
    <phoneticPr fontId="15" type="noConversion"/>
  </si>
  <si>
    <t>陈才应、王朝秀参与发放</t>
    <phoneticPr fontId="15" type="noConversion"/>
  </si>
  <si>
    <t>罗青春zf-jc18
王德万zf-jc21b
罗远超zf-js37</t>
    <phoneticPr fontId="2" type="noConversion"/>
  </si>
  <si>
    <t>支付曾雨柔（2016.09-2017.02）助养金</t>
    <phoneticPr fontId="15" type="noConversion"/>
  </si>
  <si>
    <t>陈才应发放</t>
    <phoneticPr fontId="15" type="noConversion"/>
  </si>
  <si>
    <t>支付罗阿草（16年10-17年2月）助养金</t>
  </si>
  <si>
    <t>支付陈锦露（16年9月-17年2月）助养金</t>
  </si>
  <si>
    <t>汇入岑仕兰-罗福之-韦正芬-余祥云（16年09月-17年2月）助养金</t>
  </si>
  <si>
    <t>2016-09起陈锦露替换—吴英zf-jc64</t>
  </si>
  <si>
    <t>陈锦露zf-jc86a</t>
  </si>
  <si>
    <t>微信(雷涛）转账罗建婷600元助养金</t>
  </si>
  <si>
    <t>爱心汇贞丰志愿者</t>
    <phoneticPr fontId="22" type="noConversion"/>
  </si>
  <si>
    <t>2016年12月起开始资助</t>
    <phoneticPr fontId="22" type="noConversion"/>
  </si>
  <si>
    <t>发放册</t>
    <phoneticPr fontId="22" type="noConversion"/>
  </si>
  <si>
    <t>邓丽军</t>
    <phoneticPr fontId="22" type="noConversion"/>
  </si>
  <si>
    <t>邹进江</t>
    <phoneticPr fontId="22" type="noConversion"/>
  </si>
  <si>
    <t>发放册</t>
    <phoneticPr fontId="22" type="noConversion"/>
  </si>
  <si>
    <t>发放册</t>
    <phoneticPr fontId="22" type="noConversion"/>
  </si>
  <si>
    <t>2016年12月起开始资助</t>
    <phoneticPr fontId="22" type="noConversion"/>
  </si>
  <si>
    <t>支付黄福草12月助养金</t>
  </si>
  <si>
    <t>支付杨胜忠12月助养金</t>
  </si>
  <si>
    <t>支付岑帮建12月助养金</t>
  </si>
  <si>
    <t>从2016年12月开始资助，每月100元/散户众筹</t>
  </si>
  <si>
    <t>收支王占天12助养金</t>
  </si>
  <si>
    <t>汇入1月-2月助养金</t>
  </si>
  <si>
    <t>昆明</t>
  </si>
  <si>
    <t>没月资助100元，持续到初中毕业</t>
  </si>
  <si>
    <t>2017年1月开始资助，每月100元/持续到初中毕业</t>
  </si>
  <si>
    <t>秦娜 （昆明）</t>
  </si>
  <si>
    <t>杨立青 zf-jc87a</t>
  </si>
  <si>
    <t>支付杨立青助养金</t>
  </si>
  <si>
    <t>备注：截至2016年12月31日，贞丰小组累计获得助养共计204人，其中目前在助养194人，香港资助60人，散户资助135人（其中1人-潘运梅同时获得香港和散户两方资助统计时列入散户名列）。</t>
    <phoneticPr fontId="2" type="noConversion"/>
  </si>
  <si>
    <t>四月雪（贵阳）</t>
    <phoneticPr fontId="22" type="noConversion"/>
  </si>
  <si>
    <t>贵阳</t>
    <phoneticPr fontId="22" type="noConversion"/>
  </si>
  <si>
    <t>邓丽军</t>
    <phoneticPr fontId="22" type="noConversion"/>
  </si>
  <si>
    <t>汇入侬秀花17年3月-18年2月助养金</t>
  </si>
  <si>
    <t>支付曾妮妮2016年12月-2017年2月助养金</t>
  </si>
  <si>
    <t>汇入14名贫困小学生助养金</t>
    <phoneticPr fontId="22" type="noConversion"/>
  </si>
  <si>
    <t>汇入4名小学生一月助养金</t>
    <phoneticPr fontId="22" type="noConversion"/>
  </si>
  <si>
    <t>2017年1月起开始资助，每月续费</t>
    <phoneticPr fontId="22" type="noConversion"/>
  </si>
  <si>
    <t>2017年1月开始资助，每人每月100元，持续到大学。</t>
    <phoneticPr fontId="2" type="noConversion"/>
  </si>
  <si>
    <t>发放14名贫困小学生助养金</t>
    <phoneticPr fontId="22" type="noConversion"/>
  </si>
  <si>
    <t>发放4名小学生一月助养金</t>
    <phoneticPr fontId="22" type="noConversion"/>
  </si>
  <si>
    <t>灰太狼（贞丰）</t>
    <phoneticPr fontId="22" type="noConversion"/>
  </si>
  <si>
    <t>取消王明玉助养（已辍学）</t>
    <phoneticPr fontId="2" type="noConversion"/>
  </si>
  <si>
    <t>汇入4名小学生二月助养金</t>
    <phoneticPr fontId="22" type="noConversion"/>
  </si>
  <si>
    <t>罗思思zf-js74a</t>
    <phoneticPr fontId="22" type="noConversion"/>
  </si>
  <si>
    <t>汇入罗思思半年助养金</t>
    <phoneticPr fontId="22" type="noConversion"/>
  </si>
  <si>
    <t>2017年3月起开始资助</t>
    <phoneticPr fontId="22" type="noConversion"/>
  </si>
  <si>
    <t>陈才应</t>
    <phoneticPr fontId="22" type="noConversion"/>
  </si>
  <si>
    <t>邓丽军</t>
    <phoneticPr fontId="22" type="noConversion"/>
  </si>
  <si>
    <t>贞丰</t>
    <phoneticPr fontId="22" type="noConversion"/>
  </si>
  <si>
    <t>汇入岑方3-8月助养金</t>
    <phoneticPr fontId="15" type="noConversion"/>
  </si>
  <si>
    <t>银行转账</t>
    <phoneticPr fontId="15" type="noConversion"/>
  </si>
  <si>
    <t>汇入15名贫困小学生助养金</t>
    <phoneticPr fontId="22" type="noConversion"/>
  </si>
  <si>
    <t>发放12名贫困小学生助养金</t>
    <phoneticPr fontId="22" type="noConversion"/>
  </si>
  <si>
    <t>网上转账</t>
    <phoneticPr fontId="22" type="noConversion"/>
  </si>
  <si>
    <t>网上转账</t>
    <phoneticPr fontId="22" type="noConversion"/>
  </si>
  <si>
    <t>宁洁、陈才应、邓丽军</t>
    <phoneticPr fontId="22" type="noConversion"/>
  </si>
  <si>
    <t>宁洁、陈才应、张友伦、邓丽军</t>
    <phoneticPr fontId="22" type="noConversion"/>
  </si>
  <si>
    <t>发放清册</t>
    <phoneticPr fontId="22" type="noConversion"/>
  </si>
  <si>
    <t>汇入侬秀波3月-18年2月</t>
  </si>
  <si>
    <t>汇入杨胜泽3月-18年2月助养金</t>
  </si>
  <si>
    <t>汇入王德和王安吉3月-18年2月</t>
  </si>
  <si>
    <t>汇入忙传罗胜芬3月-8月助养金</t>
  </si>
  <si>
    <t>汇入潘文定3月-18年2月助养金</t>
  </si>
  <si>
    <t>潘美子（济南）</t>
  </si>
  <si>
    <t>汇入杨立青3-8月助养金</t>
  </si>
  <si>
    <t>汇入4名孩子3-8月助养金</t>
  </si>
  <si>
    <t>汇入张启高3月-18年2月助养金</t>
  </si>
  <si>
    <t>汇入岑龙 岑凤3月-8月助养金</t>
  </si>
  <si>
    <t>汇入罗阿草3月-8月助养金</t>
  </si>
  <si>
    <t>汇入罗富梅3月-8月助养金</t>
  </si>
  <si>
    <t>汇入何睿王友涛3-8月助养金1800元</t>
    <phoneticPr fontId="15" type="noConversion"/>
  </si>
  <si>
    <t>汇入罗勇3-8月助养金</t>
    <phoneticPr fontId="15" type="noConversion"/>
  </si>
  <si>
    <t>汇入潘运梅潘运输3-8月助养金1200元</t>
    <phoneticPr fontId="2" type="noConversion"/>
  </si>
  <si>
    <t>汇入罗建朋4月-8月助养金</t>
  </si>
  <si>
    <t>李慧清现金给岑帮秀3-8月助养金</t>
  </si>
  <si>
    <t>汇入杨胜芬3月-8月助养金</t>
  </si>
  <si>
    <t>（雷涛微信转账）岑文余顺婷3-8月助养金</t>
  </si>
  <si>
    <t>汇入潘杰3月-8月助养金</t>
  </si>
  <si>
    <t>汇入陈锦露3月-8月助养金</t>
  </si>
  <si>
    <t>香港义工汇入60名学生3月-8月助养金</t>
  </si>
  <si>
    <t>卡卡汇入罗建正3月8月助养金</t>
  </si>
  <si>
    <t>陶陶妈妈汇入罗仕成3-8月助养金</t>
  </si>
  <si>
    <t>其中100元给孩子压岁钱</t>
  </si>
  <si>
    <t>汇入陈仕芬3-8月助养金6</t>
  </si>
  <si>
    <t>汇入余顺飞3-8月助养金</t>
  </si>
  <si>
    <t>汇入贫困生助养金</t>
  </si>
  <si>
    <t>汇入韦坤定3-8月助养金</t>
  </si>
  <si>
    <t>汇入李小波3-8月助养金</t>
  </si>
  <si>
    <t>汇入王氏四姐妹1-8月助养金</t>
  </si>
  <si>
    <t>汇入黄小美3-8月助养金</t>
    <phoneticPr fontId="2" type="noConversion"/>
  </si>
  <si>
    <r>
      <t>支出张启高3</t>
    </r>
    <r>
      <rPr>
        <sz val="10"/>
        <rFont val="宋体"/>
        <family val="3"/>
        <charset val="134"/>
      </rPr>
      <t>-8月助养金</t>
    </r>
    <phoneticPr fontId="2" type="noConversion"/>
  </si>
  <si>
    <t>发放清册</t>
    <phoneticPr fontId="2" type="noConversion"/>
  </si>
  <si>
    <t>陈才应、邓丽军</t>
    <phoneticPr fontId="2" type="noConversion"/>
  </si>
  <si>
    <t>王明康zf-js39b</t>
  </si>
  <si>
    <t>偉寶（江苏）</t>
  </si>
  <si>
    <t>黄福草、岑帮建、杨胜忠、王占飞、罗阿笨、杨胜顶、杨阿别、岑建通、岑安安、韦成妹、王青灿、韦军、侬朝凤、韦万伦、杨胜周、侬朝敏、杨立龙、潘正平</t>
  </si>
  <si>
    <t>罗阿桥zf-js08辍学</t>
  </si>
  <si>
    <t>张启高ZF-js82</t>
  </si>
  <si>
    <t>燕子（贵阳）</t>
  </si>
  <si>
    <t>陆启珍 zf-js16c
王青帅 zf-js75b</t>
  </si>
  <si>
    <t>2015年3月起开始资助</t>
  </si>
  <si>
    <t>2017年3月开始资助，每月资助100元，持续到孩子初中毕业。</t>
  </si>
  <si>
    <t>2017年3月开始资助，每月资助100元。</t>
  </si>
  <si>
    <t>汇入陆启珍、王青帅一年助养金</t>
  </si>
  <si>
    <t>汇入岑仕兰-罗福之-韦正芬-余祥云（17年3月-8月）助养金</t>
    <phoneticPr fontId="22" type="noConversion"/>
  </si>
  <si>
    <t>支付岑仕兰-罗福之-韦正芬-余祥云（16年09月-17年2月）助养金</t>
    <phoneticPr fontId="22" type="noConversion"/>
  </si>
  <si>
    <t>网上银行转账</t>
    <phoneticPr fontId="22" type="noConversion"/>
  </si>
  <si>
    <t>汇入忙德东17年3月-18年2月</t>
  </si>
  <si>
    <t>补足3月-8月助养金</t>
  </si>
  <si>
    <t>从17年9月取消资助</t>
  </si>
  <si>
    <t>微信转账，补足3-8月助养金</t>
  </si>
  <si>
    <t>汇入岑阿黑3-8月助养金</t>
  </si>
  <si>
    <t>汇入杨婷3月-18年5月助养金</t>
    <phoneticPr fontId="15" type="noConversion"/>
  </si>
  <si>
    <t>17年9月取消助养</t>
    <phoneticPr fontId="2" type="noConversion"/>
  </si>
  <si>
    <t>补足杨阿少-岑仕秀3-8月助养金600元</t>
    <phoneticPr fontId="11" type="noConversion"/>
  </si>
  <si>
    <t>确认取消对杨胜洪的助养</t>
    <phoneticPr fontId="11" type="noConversion"/>
  </si>
  <si>
    <t>岑安花zf-js50b
罗建美zf-jc58a
何勇zf-jc60b
王友鹏zf-js34b
曾雨柔zf-jc85a</t>
  </si>
  <si>
    <t>汇入岑安花等5人3-8月助养金3000元</t>
  </si>
  <si>
    <t>微信转账</t>
  </si>
  <si>
    <t>汇入黄阿果3-8月助养金</t>
  </si>
  <si>
    <t>发放3-5助养金后取消助养</t>
    <phoneticPr fontId="15" type="noConversion"/>
  </si>
  <si>
    <t>经同助养人确认，6月停止助养。</t>
    <phoneticPr fontId="15" type="noConversion"/>
  </si>
  <si>
    <t>罗仕春辍学取消助养</t>
    <phoneticPr fontId="2" type="noConversion"/>
  </si>
  <si>
    <t>罗仕边辍学取消助养</t>
    <phoneticPr fontId="2" type="noConversion"/>
  </si>
  <si>
    <t>59人</t>
    <phoneticPr fontId="2" type="noConversion"/>
  </si>
  <si>
    <r>
      <rPr>
        <sz val="10"/>
        <color rgb="FFFF0000"/>
        <rFont val="宋体"/>
        <family val="3"/>
        <charset val="134"/>
      </rPr>
      <t>17年3月罗仕边辍学取消助养，</t>
    </r>
    <r>
      <rPr>
        <sz val="10"/>
        <rFont val="宋体"/>
        <family val="3"/>
        <charset val="134"/>
      </rPr>
      <t xml:space="preserve">雷涛联系汇入事宜  </t>
    </r>
    <phoneticPr fontId="2" type="noConversion"/>
  </si>
  <si>
    <r>
      <rPr>
        <sz val="10"/>
        <color rgb="FFFF0000"/>
        <rFont val="宋体"/>
        <family val="3"/>
        <charset val="134"/>
      </rPr>
      <t>17年3月罗仕春辍学取消助养，</t>
    </r>
    <r>
      <rPr>
        <sz val="10"/>
        <rFont val="宋体"/>
        <family val="3"/>
        <charset val="134"/>
      </rPr>
      <t>从3月开始资助资助到大学毕业</t>
    </r>
    <phoneticPr fontId="2" type="noConversion"/>
  </si>
  <si>
    <t>剩余金额发放3-5月助养金后，取消助养</t>
    <phoneticPr fontId="2" type="noConversion"/>
  </si>
  <si>
    <t>潘成香zf-jc66</t>
    <phoneticPr fontId="2" type="noConversion"/>
  </si>
  <si>
    <t>黄仕飞zf-js04和王阿放zf-js06助养金</t>
    <phoneticPr fontId="2" type="noConversion"/>
  </si>
  <si>
    <r>
      <t>17年3月已取消助养</t>
    </r>
    <r>
      <rPr>
        <sz val="10"/>
        <rFont val="宋体"/>
        <family val="3"/>
        <charset val="134"/>
      </rPr>
      <t>；6月份开始资助先打入一季度资金，</t>
    </r>
    <phoneticPr fontId="2" type="noConversion"/>
  </si>
  <si>
    <t>经确认，罗仕春zf-jc01b已辍学</t>
    <phoneticPr fontId="2" type="noConversion"/>
  </si>
  <si>
    <t>曾妮妮zf-jc84b</t>
  </si>
  <si>
    <t>黄仕飞zf-js04
王阿放zf-js06</t>
    <phoneticPr fontId="2" type="noConversion"/>
  </si>
  <si>
    <t>忙道花辍学替换资助潘成香</t>
    <phoneticPr fontId="2" type="noConversion"/>
  </si>
  <si>
    <t>汇入黄仕飞和王阿放1-8月助养金</t>
    <phoneticPr fontId="2" type="noConversion"/>
  </si>
  <si>
    <t>汇入岑福美17年3月-19年2月助养金</t>
  </si>
  <si>
    <t>汇入罗青春等3个孩子3-8月助养金</t>
  </si>
  <si>
    <t>李志修 zf-jc13b</t>
  </si>
  <si>
    <t>王易丽（重庆）</t>
  </si>
  <si>
    <t>郝言会（重庆）</t>
  </si>
  <si>
    <t>汇入,忙彤彤4-6月助养金</t>
  </si>
  <si>
    <t>忙彤彤zf-jc52b</t>
  </si>
  <si>
    <t>汇入李志修3-6月助养金</t>
  </si>
  <si>
    <t>2017年4月起开始资助，直到大学毕业，1个季度续费1次</t>
  </si>
  <si>
    <t>Becat（微信 雷涛）汇入罗建婷3-5月助养金</t>
  </si>
  <si>
    <t>因无汇入助养金，暂停发放</t>
  </si>
  <si>
    <t>因无汇入助养金，暂发放3-5月助养金</t>
  </si>
  <si>
    <t>汇入杨胜花3-8月助养金</t>
  </si>
  <si>
    <t>汇入罗洪3-8月助养金</t>
  </si>
  <si>
    <t>汇入毛毛3-8月助养金</t>
  </si>
  <si>
    <t>支付王阿放1-8月助养金</t>
  </si>
  <si>
    <t>支付黄阿果3-8月助养金</t>
  </si>
  <si>
    <t>支付张启飞3-8月助养金</t>
  </si>
  <si>
    <t>支付岑帮秀3-8月助养金</t>
  </si>
  <si>
    <t>李小波 zf-js15b</t>
  </si>
  <si>
    <t>14</t>
  </si>
  <si>
    <t>支付李小波3-8月助养金</t>
  </si>
  <si>
    <t>支付潘文定3-8月助养金</t>
  </si>
  <si>
    <t>岑凤zf-js54a
岑龙zf-js54b</t>
  </si>
  <si>
    <t>支付王明康3-8月助养金</t>
  </si>
  <si>
    <t>退回迪迪480元</t>
  </si>
  <si>
    <t>支付罗建朋3-8月助养金</t>
  </si>
  <si>
    <t>支付罗建婷2016年12月-2017年5月</t>
  </si>
  <si>
    <r>
      <t>王德和zf-js26
王安吉</t>
    </r>
    <r>
      <rPr>
        <sz val="10"/>
        <rFont val="宋体"/>
        <family val="3"/>
        <charset val="134"/>
      </rPr>
      <t xml:space="preserve">zf-jc34 </t>
    </r>
  </si>
  <si>
    <t>支付王德和 王安吉3-8月助养金</t>
  </si>
  <si>
    <t>支付岑福美3-8月助养金</t>
  </si>
  <si>
    <t>支付罗远超 王德万3-8月助养金</t>
  </si>
  <si>
    <t>支付杨胜花3-8月助养金</t>
  </si>
  <si>
    <t>支付黄小美3-8月助养金</t>
  </si>
  <si>
    <t>支付潘运梅，潘运输3-8助养金</t>
  </si>
  <si>
    <r>
      <t>潘运梅 zf-jc20a
潘运输</t>
    </r>
    <r>
      <rPr>
        <sz val="10"/>
        <rFont val="宋体"/>
        <family val="3"/>
        <charset val="134"/>
      </rPr>
      <t xml:space="preserve"> zf-jc20b</t>
    </r>
  </si>
  <si>
    <r>
      <t>杨阿少 zf-jc41c
岑仕秀</t>
    </r>
    <r>
      <rPr>
        <sz val="10"/>
        <rFont val="宋体"/>
        <family val="3"/>
        <charset val="134"/>
      </rPr>
      <t>zf-jc09a</t>
    </r>
  </si>
  <si>
    <t>支付杨阿少，岑仕秀3-8月助养金</t>
  </si>
  <si>
    <r>
      <t>王老二、岑福礼、黄书信、罗建妹、岑英、杨阿路、杨茂、毛龙艳、罗建用、王明通、杨阿念、杨胜美、印松高、黄建青、陈健康、罗建连、忙涛涛、忙兴、王占天、</t>
    </r>
    <r>
      <rPr>
        <sz val="10"/>
        <color rgb="FFFF0000"/>
        <rFont val="宋体"/>
        <family val="3"/>
        <charset val="134"/>
      </rPr>
      <t>杨阿春</t>
    </r>
    <r>
      <rPr>
        <sz val="10"/>
        <rFont val="宋体"/>
        <family val="3"/>
        <charset val="134"/>
      </rPr>
      <t>、吴雨婷（共计21人）</t>
    </r>
  </si>
  <si>
    <t>支付王老二等20人3-5月助养金</t>
  </si>
  <si>
    <t>杨阿春待发</t>
  </si>
  <si>
    <t>支付陈仕芬3-8月助养金</t>
  </si>
  <si>
    <t>姚必星、向成富、印松英、韦坤友、岑帮金、岑建才、韦国莹、岑仕英、罗建帮、王玉辉、罗飞、忙阿建、忙德化、王安香、王梦生、王友会、韦万成、韦文院、韦正荣、杨胜金、杨胜英、杨胜培、韦洪（共计23人）</t>
  </si>
  <si>
    <t>支付姚必星等23人3-5月助养金</t>
  </si>
  <si>
    <t>支付罗建正3-8月助养金</t>
  </si>
  <si>
    <t>支付侬秀波3-8月助养金</t>
  </si>
  <si>
    <t>支付潘杰3-8月助养金</t>
  </si>
  <si>
    <t>支付岑方3-8月助养金</t>
  </si>
  <si>
    <t>岑方 zf-jc59a</t>
  </si>
  <si>
    <t>支付杨胜泽3-8月助养金</t>
  </si>
  <si>
    <t>罗首银zf-jc70c</t>
  </si>
  <si>
    <t>支付罗首银3-5月助养金</t>
  </si>
  <si>
    <t>支付韦坤定3-8月助养金</t>
  </si>
  <si>
    <t>支付罗仕成3-8月助养金+100元压岁钱</t>
  </si>
  <si>
    <r>
      <t>何睿 zf-jc60a
王友涛</t>
    </r>
    <r>
      <rPr>
        <sz val="10"/>
        <rFont val="宋体"/>
        <family val="3"/>
        <charset val="134"/>
      </rPr>
      <t>zf-js34a</t>
    </r>
  </si>
  <si>
    <t>支付何睿，王友涛3-8月助养金</t>
  </si>
  <si>
    <t>辍学，停止发放</t>
  </si>
  <si>
    <t>支付岑安花等5人3-8月助养金</t>
  </si>
  <si>
    <t>岑文辍学，停止发放</t>
  </si>
  <si>
    <t>支付余顺婷3-8月助养金</t>
  </si>
  <si>
    <t>岑文 zf-jc59b
余顺婷zf-jc81b</t>
  </si>
  <si>
    <t>支付陈锦露3-8月助养金</t>
  </si>
  <si>
    <t>支付杨胜芬3-8月助养金</t>
  </si>
  <si>
    <t>忙传zf-jc31a
罗胜芬zf-jc72</t>
  </si>
  <si>
    <t>支付忙传，罗胜芬3-8月助养金</t>
  </si>
  <si>
    <t>支付岑阿黑3-8月助养金</t>
  </si>
  <si>
    <t>杨婷 zf-zf-jc76
忙德东zf-js79a</t>
  </si>
  <si>
    <t>支付杨婷，忙德东3-8月助养金</t>
  </si>
  <si>
    <t>王廷牧zf-jc80a
王廷收zf-jc80b
王廷依zf-jc80c
王廷欢zf-jc80d</t>
  </si>
  <si>
    <r>
      <t>罗 洪 zf-jc15</t>
    </r>
    <r>
      <rPr>
        <sz val="10"/>
        <rFont val="宋体"/>
        <family val="3"/>
        <charset val="134"/>
      </rPr>
      <t>a</t>
    </r>
  </si>
  <si>
    <t>支付余顺飞3-8月助养金</t>
  </si>
  <si>
    <t>支付罗勇3-8月助养金</t>
  </si>
  <si>
    <t>汇入王小流，杨小二3月-8月助养</t>
  </si>
  <si>
    <t>王小流zf-jc75
杨小二zf-jc83a</t>
  </si>
  <si>
    <t>支付王小流，杨小二3-8月助养金</t>
  </si>
  <si>
    <t>支付罗阿草3-8月助养金</t>
  </si>
  <si>
    <t>岑仕兰zf-jc08b                 罗福之-zf-jc29                韦正芬-zf-jc73               余祥云-zf-jc78</t>
  </si>
  <si>
    <t>支付岑仕兰-罗福之-韦正芬-余祥云（3-8）助养金</t>
  </si>
  <si>
    <t>支付杨立青3-8月助养金</t>
  </si>
  <si>
    <t>韦成龙zf-js71a
韦成方zf-js71c
岑娟娟zf-js72a
岑端端zf-js72b</t>
  </si>
  <si>
    <t>支付韦成龙等4人3-8月助养金</t>
  </si>
  <si>
    <t>支付罗思思3-8月助养金</t>
  </si>
  <si>
    <t>支付陆启珍，王青帅3-8月助养金</t>
  </si>
  <si>
    <t>支付忙彤彤4-6月助养金</t>
  </si>
  <si>
    <t>支付李志修4-6月助养金</t>
  </si>
  <si>
    <r>
      <t>韦帮念、王阿艾、王阿纳、王小水、韦坤斌、毛阿偿、</t>
    </r>
    <r>
      <rPr>
        <sz val="10"/>
        <color rgb="FFFF0000"/>
        <rFont val="宋体"/>
        <family val="3"/>
        <charset val="134"/>
      </rPr>
      <t>岑安贵</t>
    </r>
    <r>
      <rPr>
        <sz val="10"/>
        <rFont val="宋体"/>
        <family val="3"/>
        <charset val="134"/>
      </rPr>
      <t>、李小燕、</t>
    </r>
    <r>
      <rPr>
        <sz val="10"/>
        <rFont val="宋体"/>
        <family val="3"/>
        <charset val="134"/>
      </rPr>
      <t>陆英</t>
    </r>
    <r>
      <rPr>
        <sz val="10"/>
        <rFont val="宋体"/>
        <family val="3"/>
        <charset val="134"/>
      </rPr>
      <t>、陆凤、毛老二、毛阿卖、侬昌秀、</t>
    </r>
    <r>
      <rPr>
        <sz val="10"/>
        <color rgb="FFFF0000"/>
        <rFont val="宋体"/>
        <family val="3"/>
        <charset val="134"/>
      </rPr>
      <t>侬秀英</t>
    </r>
    <r>
      <rPr>
        <sz val="10"/>
        <rFont val="宋体"/>
        <family val="3"/>
        <charset val="134"/>
      </rPr>
      <t>、王青齐、魏长翠、魏长英、姚必右、王小美、陈建飞、黄仕国、罗建春、罗忠芬、向成兰、向成英、向成海、杨立芬、印松乖、印松朵、</t>
    </r>
    <r>
      <rPr>
        <sz val="10"/>
        <color rgb="FFFF0000"/>
        <rFont val="宋体"/>
        <family val="3"/>
        <charset val="134"/>
      </rPr>
      <t>印松礼</t>
    </r>
    <r>
      <rPr>
        <sz val="10"/>
        <rFont val="宋体"/>
        <family val="3"/>
        <charset val="134"/>
      </rPr>
      <t>、印松兴、余阿坝、岑安香、岑帮连、岑帮吉、岑帮珍、黄阿歪、黄兴彪、罗仕凤、潘浩、潘老二、伍阿艳、杨昌运、杨秀沙、梁文雨、毛正英、侬老田、韦国江、韦国英、岑仕美、陈仕飞、潘运梅、王德香、王占学、王占规、韦朝英、韦文辽、杨胜平、</t>
    </r>
    <r>
      <rPr>
        <sz val="10"/>
        <color rgb="FFFF0000"/>
        <rFont val="宋体"/>
        <family val="3"/>
        <charset val="134"/>
      </rPr>
      <t>杨胜益</t>
    </r>
    <r>
      <rPr>
        <sz val="10"/>
        <rFont val="宋体"/>
        <family val="3"/>
        <charset val="134"/>
      </rPr>
      <t>（共计59人）</t>
    </r>
  </si>
  <si>
    <r>
      <t>（</t>
    </r>
    <r>
      <rPr>
        <sz val="10"/>
        <color rgb="FFFF0000"/>
        <rFont val="宋体"/>
        <family val="3"/>
        <charset val="134"/>
      </rPr>
      <t>印松礼，杨胜益 辍学</t>
    </r>
    <r>
      <rPr>
        <sz val="10"/>
        <rFont val="宋体"/>
        <family val="3"/>
        <charset val="134"/>
      </rPr>
      <t>）（岑安贵，侬秀英 待发）</t>
    </r>
  </si>
  <si>
    <t>支付王青霄，王青提3-8月助养金</t>
  </si>
  <si>
    <t>2016年10月10日止助养账目</t>
  </si>
  <si>
    <t>2016年10月10日止鑫靓典助养账目</t>
  </si>
  <si>
    <t>王青霄zf-js22a
王青提zf-js22b</t>
  </si>
  <si>
    <t>鑫靓典 王青霄zf-js22a王青提zf-js22b</t>
  </si>
  <si>
    <t>吴蕊君（贵阳）</t>
    <phoneticPr fontId="22" type="noConversion"/>
  </si>
  <si>
    <t>汇入陈锦云和岑福芬5-8月助养金</t>
    <phoneticPr fontId="22" type="noConversion"/>
  </si>
  <si>
    <t>2017年5月起开始资助，资助到大学毕业</t>
    <phoneticPr fontId="22" type="noConversion"/>
  </si>
  <si>
    <t>陈锦云zf-jc86b
岑福芬zf-jc26</t>
    <phoneticPr fontId="22" type="noConversion"/>
  </si>
  <si>
    <t>贵阳</t>
    <phoneticPr fontId="22" type="noConversion"/>
  </si>
  <si>
    <t>邓丽军</t>
    <phoneticPr fontId="22" type="noConversion"/>
  </si>
  <si>
    <t>2017年5月起开始资助，直到大学毕业，1个季度续费1次。</t>
    <phoneticPr fontId="2" type="noConversion"/>
  </si>
  <si>
    <t>2017年4月起开始资助，直到大学毕业，1个季度续费1次。</t>
    <phoneticPr fontId="2" type="noConversion"/>
  </si>
  <si>
    <t>支付陈锦云，岑福芬5-8月助养金</t>
  </si>
  <si>
    <r>
      <rPr>
        <sz val="10"/>
        <color rgb="FFFF0000"/>
        <rFont val="宋体"/>
        <family val="3"/>
        <charset val="134"/>
      </rPr>
      <t>（杨胜顶、待发）</t>
    </r>
    <r>
      <rPr>
        <sz val="10"/>
        <rFont val="宋体"/>
        <family val="3"/>
        <charset val="134"/>
      </rPr>
      <t>、（</t>
    </r>
    <r>
      <rPr>
        <sz val="10"/>
        <color theme="8"/>
        <rFont val="宋体"/>
        <family val="3"/>
        <charset val="134"/>
      </rPr>
      <t>潘正平随父母外出，取消）</t>
    </r>
  </si>
  <si>
    <t>支付黄仕飞1-8月助养金</t>
  </si>
  <si>
    <t>潘正平和李志修暂不助养</t>
  </si>
  <si>
    <t>汇入19名贫困小学生4月助养金</t>
    <phoneticPr fontId="22" type="noConversion"/>
  </si>
  <si>
    <t>汇入20名贫困小学生5月助养金</t>
    <phoneticPr fontId="22" type="noConversion"/>
  </si>
  <si>
    <t>支付黄福草、岑帮建、杨胜忠、王占飞、罗阿笨、杨阿别、岑建通、韦成妹、王青灿、韦军、侬朝凤、韦万伦、杨胜周、侬朝敏、杨立龙、岑安安16人3月份助养金</t>
    <phoneticPr fontId="22" type="noConversion"/>
  </si>
  <si>
    <t>发放杨胜顶3-5月助养金</t>
    <phoneticPr fontId="22" type="noConversion"/>
  </si>
  <si>
    <t>支付岑凤3-8月助养金</t>
    <phoneticPr fontId="2" type="noConversion"/>
  </si>
  <si>
    <t>支付王廷牧四姐妹1-8月助养金</t>
  </si>
  <si>
    <r>
      <t>支付韦帮念+（</t>
    </r>
    <r>
      <rPr>
        <sz val="10"/>
        <color rgb="FFFF0000"/>
        <rFont val="宋体"/>
        <family val="3"/>
        <charset val="134"/>
      </rPr>
      <t>补发毛正英上次助养金</t>
    </r>
    <r>
      <rPr>
        <sz val="10"/>
        <rFont val="宋体"/>
        <family val="3"/>
        <charset val="134"/>
      </rPr>
      <t>）等55人</t>
    </r>
  </si>
  <si>
    <t>支付岑龙3-8月助养金</t>
  </si>
  <si>
    <t>罗青春辍学</t>
  </si>
  <si>
    <t>家中无人，下次发放</t>
  </si>
  <si>
    <t>待补发</t>
  </si>
  <si>
    <t>助养人终止助养</t>
  </si>
  <si>
    <t>辍学，停止发放，等待替换助养学生</t>
  </si>
  <si>
    <t>因汇款太迟，下次补发</t>
  </si>
  <si>
    <t>暂未领款，下次补发</t>
  </si>
  <si>
    <t>发放王占飞等15名小学生助养金</t>
  </si>
  <si>
    <t>发放侬朝凤等4名小学生助养金</t>
    <phoneticPr fontId="22" type="noConversion"/>
  </si>
  <si>
    <t>汇入李志修5月助养金</t>
    <phoneticPr fontId="22" type="noConversion"/>
  </si>
  <si>
    <t>发放李志修5月助养金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</si>
</sst>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#,##0.00_ ;[Red]\-#,##0.00\ "/>
    <numFmt numFmtId="177" formatCode="[DBNum2][$-804]General"/>
    <numFmt numFmtId="178" formatCode="0;[Red]0"/>
    <numFmt numFmtId="179" formatCode="0.00;[Red]0.00"/>
    <numFmt numFmtId="180" formatCode="#,##0.00;[Red]#,##0.00"/>
  </numFmts>
  <fonts count="4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70C0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color rgb="FF323232"/>
      <name val="宋体"/>
      <family val="3"/>
      <charset val="134"/>
    </font>
    <font>
      <sz val="10"/>
      <color rgb="FF00B0F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70C0"/>
      <name val="宋体"/>
      <family val="3"/>
      <charset val="134"/>
    </font>
    <font>
      <sz val="12"/>
      <color rgb="FF00B0F0"/>
      <name val="宋体"/>
      <family val="3"/>
      <charset val="134"/>
    </font>
    <font>
      <sz val="10"/>
      <color rgb="FF7030A0"/>
      <name val="宋体"/>
      <family val="3"/>
      <charset val="134"/>
    </font>
    <font>
      <sz val="12"/>
      <color rgb="FF7030A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"/>
      <color indexed="12"/>
      <name val="宋体"/>
      <family val="3"/>
      <charset val="134"/>
    </font>
    <font>
      <strike/>
      <sz val="10"/>
      <color rgb="FFFF0000"/>
      <name val="宋体"/>
      <family val="3"/>
      <charset val="134"/>
    </font>
    <font>
      <strike/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8"/>
      <name val="宋体"/>
      <family val="3"/>
      <charset val="134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40" fontId="3" fillId="0" borderId="1" xfId="0" applyNumberFormat="1" applyFont="1" applyBorder="1" applyAlignment="1">
      <alignment horizontal="right" vertical="center" wrapText="1"/>
    </xf>
    <xf numFmtId="40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2" applyFont="1" applyBorder="1" applyAlignment="1" applyProtection="1">
      <alignment horizontal="right" vertical="center" wrapText="1"/>
    </xf>
    <xf numFmtId="177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40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>
      <alignment vertical="center"/>
    </xf>
    <xf numFmtId="40" fontId="2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40" fontId="27" fillId="0" borderId="1" xfId="0" applyNumberFormat="1" applyFont="1" applyBorder="1" applyAlignment="1">
      <alignment horizontal="right" vertical="center" wrapText="1"/>
    </xf>
    <xf numFmtId="40" fontId="27" fillId="3" borderId="1" xfId="0" applyNumberFormat="1" applyFont="1" applyFill="1" applyBorder="1" applyAlignment="1">
      <alignment horizontal="right" vertical="center" wrapText="1"/>
    </xf>
    <xf numFmtId="40" fontId="26" fillId="3" borderId="1" xfId="0" applyNumberFormat="1" applyFont="1" applyFill="1" applyBorder="1" applyAlignment="1">
      <alignment horizontal="right" vertical="center" wrapText="1"/>
    </xf>
    <xf numFmtId="2" fontId="26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0" fontId="26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>
      <alignment vertical="center"/>
    </xf>
    <xf numFmtId="179" fontId="26" fillId="0" borderId="1" xfId="0" applyNumberFormat="1" applyFont="1" applyBorder="1">
      <alignment vertical="center"/>
    </xf>
    <xf numFmtId="2" fontId="26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6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0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0" xfId="2" applyAlignment="1" applyProtection="1">
      <alignment horizontal="center" vertical="center"/>
    </xf>
    <xf numFmtId="0" fontId="30" fillId="0" borderId="1" xfId="0" applyFont="1" applyBorder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2" applyFont="1" applyFill="1" applyBorder="1" applyAlignment="1" applyProtection="1">
      <alignment horizontal="center" vertical="center" wrapText="1"/>
    </xf>
    <xf numFmtId="0" fontId="31" fillId="0" borderId="0" xfId="0" applyFont="1">
      <alignment vertic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 wrapText="1"/>
    </xf>
    <xf numFmtId="0" fontId="32" fillId="0" borderId="0" xfId="0" applyFont="1" applyAlignment="1">
      <alignment horizontal="right" vertical="center"/>
    </xf>
    <xf numFmtId="0" fontId="1" fillId="3" borderId="1" xfId="2" applyFont="1" applyFill="1" applyBorder="1" applyAlignment="1" applyProtection="1">
      <alignment horizontal="center" vertical="center"/>
    </xf>
    <xf numFmtId="40" fontId="28" fillId="0" borderId="1" xfId="0" applyNumberFormat="1" applyFont="1" applyBorder="1" applyAlignment="1">
      <alignment horizontal="right" vertical="center" wrapText="1"/>
    </xf>
    <xf numFmtId="0" fontId="26" fillId="3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0" fontId="26" fillId="0" borderId="1" xfId="0" applyNumberFormat="1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left" vertical="center"/>
    </xf>
    <xf numFmtId="179" fontId="26" fillId="0" borderId="1" xfId="0" applyNumberFormat="1" applyFont="1" applyBorder="1" applyAlignment="1">
      <alignment horizontal="right" vertical="center" wrapText="1"/>
    </xf>
    <xf numFmtId="179" fontId="3" fillId="0" borderId="0" xfId="0" applyNumberFormat="1" applyFont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 wrapText="1"/>
    </xf>
    <xf numFmtId="179" fontId="3" fillId="0" borderId="0" xfId="0" applyNumberFormat="1" applyFont="1" applyBorder="1" applyAlignment="1">
      <alignment horizontal="right" vertical="center" wrapText="1"/>
    </xf>
    <xf numFmtId="179" fontId="3" fillId="0" borderId="0" xfId="0" applyNumberFormat="1" applyFont="1" applyBorder="1">
      <alignment vertical="center"/>
    </xf>
    <xf numFmtId="49" fontId="26" fillId="0" borderId="0" xfId="0" applyNumberFormat="1" applyFont="1" applyBorder="1" applyAlignment="1">
      <alignment horizontal="left" vertical="center"/>
    </xf>
    <xf numFmtId="0" fontId="26" fillId="0" borderId="0" xfId="0" applyFont="1" applyBorder="1">
      <alignment vertical="center"/>
    </xf>
    <xf numFmtId="180" fontId="3" fillId="0" borderId="0" xfId="0" applyNumberFormat="1" applyFont="1" applyBorder="1" applyAlignment="1">
      <alignment horizontal="left" vertical="center"/>
    </xf>
    <xf numFmtId="180" fontId="26" fillId="0" borderId="1" xfId="0" applyNumberFormat="1" applyFont="1" applyBorder="1" applyAlignment="1">
      <alignment horizontal="right" vertical="center" wrapText="1"/>
    </xf>
    <xf numFmtId="180" fontId="26" fillId="0" borderId="1" xfId="0" applyNumberFormat="1" applyFont="1" applyBorder="1">
      <alignment vertical="center"/>
    </xf>
    <xf numFmtId="180" fontId="3" fillId="0" borderId="0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 wrapText="1"/>
    </xf>
    <xf numFmtId="180" fontId="3" fillId="0" borderId="0" xfId="0" applyNumberFormat="1" applyFont="1" applyBorder="1" applyAlignment="1">
      <alignment horizontal="right" vertical="center" wrapText="1"/>
    </xf>
    <xf numFmtId="180" fontId="3" fillId="0" borderId="0" xfId="0" applyNumberFormat="1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40" fontId="30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179" fontId="26" fillId="0" borderId="1" xfId="0" applyNumberFormat="1" applyFont="1" applyBorder="1" applyAlignment="1">
      <alignment horizontal="center" vertical="center" wrapText="1"/>
    </xf>
    <xf numFmtId="43" fontId="26" fillId="0" borderId="1" xfId="1" applyFont="1" applyBorder="1" applyAlignment="1">
      <alignment horizontal="center" vertical="center" wrapText="1"/>
    </xf>
    <xf numFmtId="43" fontId="26" fillId="0" borderId="1" xfId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40" fontId="3" fillId="0" borderId="1" xfId="0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4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179" fontId="26" fillId="0" borderId="1" xfId="0" applyNumberFormat="1" applyFont="1" applyBorder="1" applyAlignment="1">
      <alignment horizontal="right" vertical="center"/>
    </xf>
    <xf numFmtId="40" fontId="26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>
      <alignment vertical="center"/>
    </xf>
    <xf numFmtId="179" fontId="26" fillId="0" borderId="1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>
      <alignment vertical="center"/>
    </xf>
    <xf numFmtId="49" fontId="27" fillId="0" borderId="0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>
      <alignment vertical="center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179" fontId="17" fillId="0" borderId="0" xfId="0" applyNumberFormat="1" applyFont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40" fontId="18" fillId="3" borderId="1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5" fillId="3" borderId="1" xfId="2" applyFont="1" applyFill="1" applyBorder="1" applyAlignment="1" applyProtection="1">
      <alignment horizontal="righ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49" fontId="23" fillId="0" borderId="0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23" fillId="2" borderId="1" xfId="0" applyFont="1" applyFill="1" applyBorder="1">
      <alignment vertical="center"/>
    </xf>
    <xf numFmtId="14" fontId="23" fillId="2" borderId="1" xfId="0" applyNumberFormat="1" applyFont="1" applyFill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 wrapText="1"/>
    </xf>
    <xf numFmtId="40" fontId="23" fillId="0" borderId="1" xfId="0" applyNumberFormat="1" applyFont="1" applyBorder="1" applyAlignment="1">
      <alignment horizontal="right" vertical="center"/>
    </xf>
    <xf numFmtId="40" fontId="26" fillId="0" borderId="1" xfId="0" applyNumberFormat="1" applyFont="1" applyBorder="1" applyAlignment="1">
      <alignment horizontal="right" vertical="center" wrapText="1"/>
    </xf>
    <xf numFmtId="40" fontId="27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176" fontId="26" fillId="0" borderId="1" xfId="0" applyNumberFormat="1" applyFont="1" applyBorder="1" applyAlignment="1">
      <alignment horizontal="right" vertical="center" wrapText="1"/>
    </xf>
    <xf numFmtId="179" fontId="26" fillId="0" borderId="1" xfId="0" applyNumberFormat="1" applyFont="1" applyBorder="1">
      <alignment vertical="center"/>
    </xf>
    <xf numFmtId="0" fontId="24" fillId="0" borderId="1" xfId="2" applyFont="1" applyBorder="1" applyAlignment="1" applyProtection="1">
      <alignment horizontal="right" vertical="center" wrapText="1"/>
    </xf>
    <xf numFmtId="0" fontId="26" fillId="0" borderId="1" xfId="0" applyFont="1" applyBorder="1">
      <alignment vertical="center"/>
    </xf>
    <xf numFmtId="49" fontId="23" fillId="0" borderId="0" xfId="0" applyNumberFormat="1" applyFont="1" applyBorder="1" applyAlignment="1">
      <alignment horizontal="right" vertical="center"/>
    </xf>
    <xf numFmtId="177" fontId="23" fillId="0" borderId="0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/>
    </xf>
    <xf numFmtId="49" fontId="23" fillId="0" borderId="0" xfId="0" applyNumberFormat="1" applyFont="1" applyBorder="1">
      <alignment vertical="center"/>
    </xf>
    <xf numFmtId="49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righ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40" fontId="18" fillId="6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>
      <alignment vertical="center"/>
    </xf>
    <xf numFmtId="0" fontId="2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0" fontId="23" fillId="5" borderId="1" xfId="0" applyNumberFormat="1" applyFont="1" applyFill="1" applyBorder="1" applyAlignment="1">
      <alignment horizontal="right" vertical="center"/>
    </xf>
    <xf numFmtId="40" fontId="26" fillId="5" borderId="1" xfId="0" applyNumberFormat="1" applyFont="1" applyFill="1" applyBorder="1" applyAlignment="1">
      <alignment horizontal="right" vertical="center" wrapText="1"/>
    </xf>
    <xf numFmtId="40" fontId="27" fillId="5" borderId="1" xfId="0" applyNumberFormat="1" applyFont="1" applyFill="1" applyBorder="1" applyAlignment="1">
      <alignment horizontal="righ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18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40" fontId="23" fillId="0" borderId="1" xfId="0" applyNumberFormat="1" applyFont="1" applyFill="1" applyBorder="1" applyAlignment="1">
      <alignment horizontal="right" vertical="center"/>
    </xf>
    <xf numFmtId="40" fontId="26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5" borderId="1" xfId="0" applyFont="1" applyFill="1" applyBorder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40" fontId="18" fillId="0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40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180" fontId="3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>
      <alignment vertical="center"/>
    </xf>
    <xf numFmtId="178" fontId="29" fillId="5" borderId="0" xfId="0" applyNumberFormat="1" applyFont="1" applyFill="1" applyAlignment="1">
      <alignment horizontal="center" vertical="center"/>
    </xf>
    <xf numFmtId="40" fontId="3" fillId="5" borderId="1" xfId="0" applyNumberFormat="1" applyFont="1" applyFill="1" applyBorder="1" applyAlignment="1">
      <alignment horizontal="right" vertical="center" wrapText="1"/>
    </xf>
    <xf numFmtId="43" fontId="26" fillId="5" borderId="1" xfId="1" applyFont="1" applyFill="1" applyBorder="1" applyAlignment="1">
      <alignment horizontal="center" vertical="center" wrapText="1"/>
    </xf>
    <xf numFmtId="179" fontId="26" fillId="5" borderId="1" xfId="0" applyNumberFormat="1" applyFont="1" applyFill="1" applyBorder="1" applyAlignment="1">
      <alignment horizontal="center" vertical="center" wrapText="1"/>
    </xf>
    <xf numFmtId="179" fontId="26" fillId="5" borderId="1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>
      <alignment vertical="center"/>
    </xf>
    <xf numFmtId="180" fontId="26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/>
    </xf>
    <xf numFmtId="40" fontId="3" fillId="5" borderId="1" xfId="0" applyNumberFormat="1" applyFont="1" applyFill="1" applyBorder="1" applyAlignment="1">
      <alignment horizontal="center" vertical="center"/>
    </xf>
    <xf numFmtId="40" fontId="26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40" fontId="3" fillId="5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6" xfId="2" applyFont="1" applyFill="1" applyBorder="1" applyAlignment="1" applyProtection="1">
      <alignment horizontal="center" vertical="center" wrapText="1"/>
    </xf>
    <xf numFmtId="0" fontId="1" fillId="6" borderId="1" xfId="2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 wrapText="1"/>
    </xf>
    <xf numFmtId="0" fontId="37" fillId="5" borderId="1" xfId="0" applyFont="1" applyFill="1" applyBorder="1">
      <alignment vertical="center"/>
    </xf>
    <xf numFmtId="0" fontId="37" fillId="5" borderId="1" xfId="0" applyFont="1" applyFill="1" applyBorder="1" applyAlignment="1">
      <alignment horizontal="left" vertical="center" wrapText="1"/>
    </xf>
    <xf numFmtId="0" fontId="37" fillId="5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7" borderId="1" xfId="2" applyFont="1" applyFill="1" applyBorder="1" applyAlignment="1" applyProtection="1">
      <alignment horizontal="center" vertical="center"/>
    </xf>
    <xf numFmtId="0" fontId="3" fillId="7" borderId="1" xfId="0" applyNumberFormat="1" applyFont="1" applyFill="1" applyBorder="1" applyAlignment="1">
      <alignment horizontal="center" vertical="center" wrapText="1"/>
    </xf>
    <xf numFmtId="40" fontId="3" fillId="7" borderId="1" xfId="0" applyNumberFormat="1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1" fillId="5" borderId="1" xfId="2" applyFont="1" applyFill="1" applyBorder="1" applyAlignment="1" applyProtection="1">
      <alignment horizontal="center" vertical="center" wrapText="1"/>
    </xf>
    <xf numFmtId="40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0" fontId="30" fillId="5" borderId="1" xfId="0" applyNumberFormat="1" applyFont="1" applyFill="1" applyBorder="1" applyAlignment="1">
      <alignment horizontal="right" vertical="center" wrapText="1"/>
    </xf>
    <xf numFmtId="40" fontId="27" fillId="5" borderId="1" xfId="0" applyNumberFormat="1" applyFont="1" applyFill="1" applyBorder="1" applyAlignment="1">
      <alignment horizontal="right" vertical="center"/>
    </xf>
    <xf numFmtId="40" fontId="35" fillId="5" borderId="1" xfId="0" applyNumberFormat="1" applyFont="1" applyFill="1" applyBorder="1" applyAlignment="1">
      <alignment horizontal="right" vertical="center" wrapText="1"/>
    </xf>
    <xf numFmtId="40" fontId="27" fillId="0" borderId="1" xfId="0" applyNumberFormat="1" applyFont="1" applyBorder="1" applyAlignment="1">
      <alignment horizontal="right" vertical="center"/>
    </xf>
    <xf numFmtId="40" fontId="35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0" fontId="26" fillId="0" borderId="1" xfId="0" applyNumberFormat="1" applyFont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center"/>
    </xf>
    <xf numFmtId="0" fontId="42" fillId="0" borderId="1" xfId="2" applyFont="1" applyFill="1" applyBorder="1" applyAlignment="1" applyProtection="1">
      <alignment horizontal="center" vertical="center" wrapText="1"/>
    </xf>
    <xf numFmtId="0" fontId="41" fillId="0" borderId="1" xfId="0" applyNumberFormat="1" applyFont="1" applyFill="1" applyBorder="1" applyAlignment="1">
      <alignment horizontal="center" vertical="center" wrapText="1"/>
    </xf>
    <xf numFmtId="40" fontId="41" fillId="0" borderId="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3" borderId="6" xfId="2" applyFont="1" applyFill="1" applyBorder="1" applyAlignment="1" applyProtection="1">
      <alignment horizontal="center" vertical="center" wrapText="1"/>
    </xf>
    <xf numFmtId="0" fontId="18" fillId="3" borderId="6" xfId="0" applyNumberFormat="1" applyFont="1" applyFill="1" applyBorder="1" applyAlignment="1">
      <alignment horizontal="center" vertical="center" wrapText="1"/>
    </xf>
    <xf numFmtId="40" fontId="18" fillId="3" borderId="6" xfId="0" applyNumberFormat="1" applyFont="1" applyFill="1" applyBorder="1" applyAlignment="1">
      <alignment horizontal="center" vertical="center"/>
    </xf>
    <xf numFmtId="4" fontId="18" fillId="0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3" fillId="0" borderId="1" xfId="0" applyFont="1" applyBorder="1">
      <alignment vertical="center"/>
    </xf>
    <xf numFmtId="0" fontId="45" fillId="0" borderId="1" xfId="0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0" fontId="27" fillId="0" borderId="1" xfId="0" applyNumberFormat="1" applyFont="1" applyBorder="1" applyAlignment="1">
      <alignment horizontal="center" vertical="center" wrapText="1"/>
    </xf>
    <xf numFmtId="0" fontId="1" fillId="3" borderId="1" xfId="2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0" fillId="5" borderId="1" xfId="2" applyFont="1" applyFill="1" applyBorder="1" applyAlignment="1" applyProtection="1">
      <alignment horizontal="left" vertical="center"/>
    </xf>
    <xf numFmtId="49" fontId="23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179" fontId="3" fillId="2" borderId="7" xfId="0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0" fontId="3" fillId="2" borderId="6" xfId="0" applyNumberFormat="1" applyFont="1" applyFill="1" applyBorder="1" applyAlignment="1">
      <alignment horizontal="center" vertical="center" wrapText="1"/>
    </xf>
    <xf numFmtId="180" fontId="3" fillId="2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colors>
    <mruColors>
      <color rgb="FF110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10"/>
  </sheetPr>
  <dimension ref="A1:I133"/>
  <sheetViews>
    <sheetView tabSelected="1" zoomScaleNormal="100" workbookViewId="0">
      <pane ySplit="2" topLeftCell="A3" activePane="bottomLeft" state="frozenSplit"/>
      <selection pane="bottomLeft" activeCell="D11" sqref="D11"/>
    </sheetView>
  </sheetViews>
  <sheetFormatPr defaultRowHeight="12"/>
  <cols>
    <col min="1" max="1" width="6.25" style="17" customWidth="1"/>
    <col min="2" max="2" width="18.5" style="1" customWidth="1"/>
    <col min="3" max="3" width="15.625" style="1" customWidth="1"/>
    <col min="4" max="4" width="15.5" style="1" customWidth="1"/>
    <col min="5" max="5" width="12.875" style="1" customWidth="1"/>
    <col min="6" max="6" width="17.25" style="1" customWidth="1"/>
    <col min="7" max="7" width="19.375" style="1" customWidth="1"/>
    <col min="8" max="8" width="10" style="1" customWidth="1"/>
    <col min="9" max="9" width="49.875" style="1" customWidth="1"/>
    <col min="10" max="10" width="18.5" style="1" customWidth="1"/>
    <col min="11" max="16384" width="9" style="1"/>
  </cols>
  <sheetData>
    <row r="1" spans="1:9" customFormat="1" ht="26.25" customHeight="1">
      <c r="A1" s="297" t="s">
        <v>177</v>
      </c>
      <c r="B1" s="297"/>
      <c r="C1" s="297"/>
      <c r="D1" s="297"/>
      <c r="E1" s="297"/>
      <c r="F1" s="297"/>
      <c r="G1" s="297"/>
      <c r="H1" s="297"/>
      <c r="I1" s="297"/>
    </row>
    <row r="2" spans="1:9" s="53" customFormat="1" ht="26.25" customHeight="1">
      <c r="A2" s="52" t="s">
        <v>176</v>
      </c>
      <c r="B2" s="52" t="s">
        <v>27</v>
      </c>
      <c r="C2" s="52" t="s">
        <v>12</v>
      </c>
      <c r="D2" s="52" t="s">
        <v>13</v>
      </c>
      <c r="E2" s="52" t="s">
        <v>28</v>
      </c>
      <c r="F2" s="52" t="s">
        <v>109</v>
      </c>
      <c r="G2" s="52" t="s">
        <v>108</v>
      </c>
      <c r="H2" s="182" t="s">
        <v>341</v>
      </c>
      <c r="I2" s="154" t="s">
        <v>5</v>
      </c>
    </row>
    <row r="3" spans="1:9" ht="14.25">
      <c r="A3" s="75">
        <v>1</v>
      </c>
      <c r="B3" s="55" t="str">
        <f ca="1">INDIRECT("0"&amp;(ROW(B1))&amp;"!"&amp;"D2")</f>
        <v>黄兴丽（深圳）</v>
      </c>
      <c r="C3" s="56">
        <f ca="1">INDIRECT("0"&amp;(ROW(C1))&amp;"!"&amp;"E25")</f>
        <v>2880</v>
      </c>
      <c r="D3" s="56">
        <f ca="1">INDIRECT("0"&amp;(ROW(D1))&amp;"!"&amp;"F25")</f>
        <v>2880</v>
      </c>
      <c r="E3" s="57">
        <f ca="1">INDIRECT("0"&amp;(ROW(E1))&amp;"!"&amp;"G25")</f>
        <v>0</v>
      </c>
      <c r="F3" s="58" t="str">
        <f ca="1">INDIRECT("0"&amp;(ROW(F1))&amp;"!"&amp;"F28")</f>
        <v>广东深圳</v>
      </c>
      <c r="G3" s="133" t="str">
        <f ca="1">INDIRECT("0"&amp;(ROW(F1))&amp;"!"&amp;"F27")</f>
        <v>杨胜香zf-jc67a</v>
      </c>
      <c r="H3" s="133">
        <v>80</v>
      </c>
      <c r="I3" s="181" t="s">
        <v>319</v>
      </c>
    </row>
    <row r="4" spans="1:9" s="29" customFormat="1" ht="26.25" customHeight="1">
      <c r="A4" s="75">
        <v>2</v>
      </c>
      <c r="B4" s="55" t="str">
        <f t="shared" ref="B4:B11" ca="1" si="0">INDIRECT("0"&amp;(ROW(B2))&amp;"!"&amp;"D2")</f>
        <v>心月狐（齐齐哈尔）</v>
      </c>
      <c r="C4" s="56">
        <f t="shared" ref="C4:C11" ca="1" si="1">INDIRECT("0"&amp;(ROW(C2))&amp;"!"&amp;"E25")</f>
        <v>7280</v>
      </c>
      <c r="D4" s="56">
        <f t="shared" ref="D4:D11" ca="1" si="2">INDIRECT("0"&amp;(ROW(D2))&amp;"!"&amp;"F25")</f>
        <v>7280</v>
      </c>
      <c r="E4" s="57">
        <f t="shared" ref="E4:E11" ca="1" si="3">INDIRECT("0"&amp;(ROW(E2))&amp;"!"&amp;"G25")</f>
        <v>0</v>
      </c>
      <c r="F4" s="58" t="str">
        <f t="shared" ref="F4:F11" ca="1" si="4">INDIRECT("0"&amp;(ROW(F2))&amp;"!"&amp;"F28")</f>
        <v>黑龙江齐齐哈尔</v>
      </c>
      <c r="G4" s="133" t="str">
        <f t="shared" ref="G4:G11" ca="1" si="5">INDIRECT("0"&amp;(ROW(F2))&amp;"!"&amp;"F27")</f>
        <v>黄仕飞zf-js04
王阿放zf-js06</v>
      </c>
      <c r="H4" s="133">
        <v>80</v>
      </c>
      <c r="I4" s="181"/>
    </row>
    <row r="5" spans="1:9" s="29" customFormat="1" ht="14.25" customHeight="1">
      <c r="A5" s="75">
        <v>3</v>
      </c>
      <c r="B5" s="55" t="str">
        <f t="shared" ca="1" si="0"/>
        <v>布衣白（齐齐哈尔）</v>
      </c>
      <c r="C5" s="56">
        <f t="shared" ca="1" si="1"/>
        <v>4200</v>
      </c>
      <c r="D5" s="56">
        <f t="shared" ca="1" si="2"/>
        <v>3600</v>
      </c>
      <c r="E5" s="57">
        <f t="shared" ca="1" si="3"/>
        <v>600</v>
      </c>
      <c r="F5" s="58" t="str">
        <f t="shared" ca="1" si="4"/>
        <v>黑龙江齐齐哈尔</v>
      </c>
      <c r="G5" s="133" t="str">
        <f t="shared" ca="1" si="5"/>
        <v>张启高ZF-js82</v>
      </c>
      <c r="H5" s="133">
        <v>100</v>
      </c>
      <c r="I5" s="181"/>
    </row>
    <row r="6" spans="1:9" s="29" customFormat="1" ht="14.25">
      <c r="A6" s="75">
        <v>4</v>
      </c>
      <c r="B6" s="55" t="str">
        <f t="shared" ca="1" si="0"/>
        <v>张立春（齐齐哈尔）</v>
      </c>
      <c r="C6" s="56">
        <f t="shared" ca="1" si="1"/>
        <v>3760</v>
      </c>
      <c r="D6" s="56">
        <f t="shared" ca="1" si="2"/>
        <v>3760</v>
      </c>
      <c r="E6" s="57">
        <f t="shared" ca="1" si="3"/>
        <v>0</v>
      </c>
      <c r="F6" s="58" t="str">
        <f t="shared" ca="1" si="4"/>
        <v>黑龙江齐齐哈尔</v>
      </c>
      <c r="G6" s="133" t="str">
        <f t="shared" ca="1" si="5"/>
        <v>黄阿果 zf-js31</v>
      </c>
      <c r="H6" s="133">
        <v>100</v>
      </c>
      <c r="I6" s="181" t="s">
        <v>320</v>
      </c>
    </row>
    <row r="7" spans="1:9" s="29" customFormat="1" ht="14.25">
      <c r="A7" s="75">
        <v>5</v>
      </c>
      <c r="B7" s="55" t="str">
        <f t="shared" ca="1" si="0"/>
        <v>孙晓东（齐齐哈尔）</v>
      </c>
      <c r="C7" s="56">
        <f t="shared" ca="1" si="1"/>
        <v>3000</v>
      </c>
      <c r="D7" s="56">
        <f t="shared" ca="1" si="2"/>
        <v>3000</v>
      </c>
      <c r="E7" s="57">
        <f t="shared" ca="1" si="3"/>
        <v>0</v>
      </c>
      <c r="F7" s="58" t="str">
        <f t="shared" ca="1" si="4"/>
        <v>黑龙江齐齐哈尔</v>
      </c>
      <c r="G7" s="133" t="str">
        <f t="shared" ca="1" si="5"/>
        <v>潘成香zf-jc66</v>
      </c>
      <c r="H7" s="133">
        <v>80</v>
      </c>
      <c r="I7" s="31" t="s">
        <v>538</v>
      </c>
    </row>
    <row r="8" spans="1:9" s="29" customFormat="1" ht="14.25">
      <c r="A8" s="256">
        <v>6</v>
      </c>
      <c r="B8" s="246" t="str">
        <f t="shared" ca="1" si="0"/>
        <v>香港义工无国界</v>
      </c>
      <c r="C8" s="233">
        <f t="shared" ca="1" si="1"/>
        <v>185280</v>
      </c>
      <c r="D8" s="233">
        <f t="shared" ca="1" si="2"/>
        <v>182880</v>
      </c>
      <c r="E8" s="247">
        <f t="shared" ca="1" si="3"/>
        <v>2400</v>
      </c>
      <c r="F8" s="232" t="str">
        <f t="shared" ca="1" si="4"/>
        <v>香港</v>
      </c>
      <c r="G8" s="192" t="str">
        <f t="shared" ca="1" si="5"/>
        <v>59人</v>
      </c>
      <c r="H8" s="192">
        <v>80</v>
      </c>
      <c r="I8" s="220" t="s">
        <v>529</v>
      </c>
    </row>
    <row r="9" spans="1:9" s="29" customFormat="1" ht="14.25">
      <c r="A9" s="238">
        <v>7</v>
      </c>
      <c r="B9" s="55" t="str">
        <f t="shared" ca="1" si="0"/>
        <v>文艳（贵阳）</v>
      </c>
      <c r="C9" s="56">
        <f t="shared" ca="1" si="1"/>
        <v>8000</v>
      </c>
      <c r="D9" s="56">
        <f t="shared" ca="1" si="2"/>
        <v>8000</v>
      </c>
      <c r="E9" s="57">
        <f t="shared" ca="1" si="3"/>
        <v>0</v>
      </c>
      <c r="F9" s="58" t="str">
        <f t="shared" ca="1" si="4"/>
        <v>贵州贵阳</v>
      </c>
      <c r="G9" s="133" t="str">
        <f t="shared" ca="1" si="5"/>
        <v>张启飞 zf-js25</v>
      </c>
      <c r="H9" s="133">
        <v>200</v>
      </c>
      <c r="I9" s="151" t="s">
        <v>321</v>
      </c>
    </row>
    <row r="10" spans="1:9" s="29" customFormat="1" ht="14.25">
      <c r="A10" s="295">
        <v>8</v>
      </c>
      <c r="B10" s="55" t="str">
        <f t="shared" ca="1" si="0"/>
        <v>李慧清（贵阳）</v>
      </c>
      <c r="C10" s="56">
        <f t="shared" ca="1" si="1"/>
        <v>3720</v>
      </c>
      <c r="D10" s="56">
        <f t="shared" ca="1" si="2"/>
        <v>3720</v>
      </c>
      <c r="E10" s="57">
        <f t="shared" ca="1" si="3"/>
        <v>0</v>
      </c>
      <c r="F10" s="58" t="str">
        <f t="shared" ca="1" si="4"/>
        <v>贵州贵阳</v>
      </c>
      <c r="G10" s="133" t="str">
        <f t="shared" ca="1" si="5"/>
        <v>岑帮秀 zf-js52a</v>
      </c>
      <c r="H10" s="133">
        <v>100</v>
      </c>
      <c r="I10" s="151" t="s">
        <v>250</v>
      </c>
    </row>
    <row r="11" spans="1:9" s="29" customFormat="1" ht="14.25">
      <c r="A11" s="75">
        <v>9</v>
      </c>
      <c r="B11" s="55" t="str">
        <f t="shared" ca="1" si="0"/>
        <v>龙柏合（贵阳）</v>
      </c>
      <c r="C11" s="56">
        <f t="shared" ca="1" si="1"/>
        <v>5400</v>
      </c>
      <c r="D11" s="56">
        <f t="shared" ca="1" si="2"/>
        <v>5400</v>
      </c>
      <c r="E11" s="57">
        <f t="shared" ca="1" si="3"/>
        <v>0</v>
      </c>
      <c r="F11" s="58" t="str">
        <f t="shared" ca="1" si="4"/>
        <v>贵州贵阳</v>
      </c>
      <c r="G11" s="133" t="str">
        <f t="shared" ca="1" si="5"/>
        <v>李小波 zf-js15b</v>
      </c>
      <c r="H11" s="133">
        <v>100</v>
      </c>
      <c r="I11" s="151" t="s">
        <v>322</v>
      </c>
    </row>
    <row r="12" spans="1:9" s="29" customFormat="1" ht="14.25">
      <c r="A12" s="75">
        <v>10</v>
      </c>
      <c r="B12" s="147" t="str">
        <f ca="1">INDIRECT("1"&amp;(ROW(B1)-1)&amp;"!"&amp;"D2")</f>
        <v>潘美子（济南）</v>
      </c>
      <c r="C12" s="148">
        <f ca="1">INDIRECT("1"&amp;(ROW(C1)-1)&amp;"!"&amp;"E25")</f>
        <v>3840</v>
      </c>
      <c r="D12" s="148">
        <f ca="1">INDIRECT("1"&amp;(ROW(D1)-1)&amp;"!"&amp;"F25")</f>
        <v>3240</v>
      </c>
      <c r="E12" s="149">
        <f ca="1">INDIRECT("1"&amp;(ROW(E1)-1)&amp;"!"&amp;"G25")</f>
        <v>600</v>
      </c>
      <c r="F12" s="150" t="str">
        <f ca="1">INDIRECT("1"&amp;(ROW(F1)-1)&amp;"!"&amp;"F28")</f>
        <v>山东济南</v>
      </c>
      <c r="G12" s="153" t="str">
        <f ca="1">INDIRECT("1"&amp;(ROW(F1)-1)&amp;"!"&amp;"F27")</f>
        <v>潘文定 zf-js61</v>
      </c>
      <c r="H12" s="153">
        <v>100</v>
      </c>
      <c r="I12" s="151" t="s">
        <v>323</v>
      </c>
    </row>
    <row r="13" spans="1:9" s="29" customFormat="1" ht="24">
      <c r="A13" s="75">
        <v>11</v>
      </c>
      <c r="B13" s="55" t="str">
        <f t="shared" ref="B13:B21" ca="1" si="6">INDIRECT("1"&amp;(ROW(B2)-1)&amp;"!"&amp;"D2")</f>
        <v>孙文琦（北京）</v>
      </c>
      <c r="C13" s="56">
        <f t="shared" ref="C13:C21" ca="1" si="7">INDIRECT("1"&amp;(ROW(C2)-1)&amp;"!"&amp;"E25")</f>
        <v>7100</v>
      </c>
      <c r="D13" s="56">
        <f t="shared" ref="D13:D21" ca="1" si="8">INDIRECT("1"&amp;(ROW(D2)-1)&amp;"!"&amp;"F25")</f>
        <v>7100</v>
      </c>
      <c r="E13" s="57">
        <f t="shared" ref="E13:E21" ca="1" si="9">INDIRECT("1"&amp;(ROW(E2)-1)&amp;"!"&amp;"G25")</f>
        <v>0</v>
      </c>
      <c r="F13" s="58" t="str">
        <f t="shared" ref="F13:F21" ca="1" si="10">INDIRECT("1"&amp;(ROW(F2)-1)&amp;"!"&amp;"F28")</f>
        <v>北京</v>
      </c>
      <c r="G13" s="133" t="str">
        <f t="shared" ref="G13:G21" ca="1" si="11">INDIRECT("1"&amp;(ROW(F2)-1)&amp;"!"&amp;"F27")</f>
        <v>岑凤zf-js54a
岑龙zf-js54b</v>
      </c>
      <c r="H13" s="133">
        <v>100</v>
      </c>
      <c r="I13" s="181"/>
    </row>
    <row r="14" spans="1:9" s="29" customFormat="1" ht="14.25" customHeight="1">
      <c r="A14" s="75">
        <v>12</v>
      </c>
      <c r="B14" s="55" t="str">
        <f t="shared" ca="1" si="6"/>
        <v>迪迪（嘉兴）</v>
      </c>
      <c r="C14" s="56">
        <f t="shared" ca="1" si="7"/>
        <v>4320</v>
      </c>
      <c r="D14" s="56">
        <f t="shared" ca="1" si="8"/>
        <v>4320</v>
      </c>
      <c r="E14" s="57">
        <f t="shared" ca="1" si="9"/>
        <v>0</v>
      </c>
      <c r="F14" s="58" t="str">
        <f t="shared" ca="1" si="10"/>
        <v>浙江嘉兴</v>
      </c>
      <c r="G14" s="133" t="str">
        <f t="shared" ca="1" si="11"/>
        <v>王明康zf-js39b</v>
      </c>
      <c r="H14" s="133">
        <v>80</v>
      </c>
      <c r="I14" s="181" t="s">
        <v>324</v>
      </c>
    </row>
    <row r="15" spans="1:9" s="29" customFormat="1" ht="14.25" customHeight="1">
      <c r="A15" s="75">
        <v>13</v>
      </c>
      <c r="B15" s="147" t="str">
        <f t="shared" ca="1" si="6"/>
        <v>曾经一瞬间（杭州）</v>
      </c>
      <c r="C15" s="148">
        <f t="shared" ca="1" si="7"/>
        <v>4100</v>
      </c>
      <c r="D15" s="148">
        <f t="shared" ca="1" si="8"/>
        <v>4100</v>
      </c>
      <c r="E15" s="149">
        <f t="shared" ca="1" si="9"/>
        <v>0</v>
      </c>
      <c r="F15" s="150" t="str">
        <f t="shared" ca="1" si="10"/>
        <v>浙江杭州</v>
      </c>
      <c r="G15" s="153" t="str">
        <f t="shared" ca="1" si="11"/>
        <v>罗建朋 zf-jc16b</v>
      </c>
      <c r="H15" s="153">
        <v>100</v>
      </c>
      <c r="I15" s="151" t="s">
        <v>325</v>
      </c>
    </row>
    <row r="16" spans="1:9" s="29" customFormat="1" ht="14.25">
      <c r="A16" s="75">
        <v>14</v>
      </c>
      <c r="B16" s="147" t="str">
        <f t="shared" ca="1" si="6"/>
        <v>Becat（贵阳）</v>
      </c>
      <c r="C16" s="148">
        <f t="shared" ca="1" si="7"/>
        <v>6660</v>
      </c>
      <c r="D16" s="148">
        <f t="shared" ca="1" si="8"/>
        <v>6600</v>
      </c>
      <c r="E16" s="149">
        <f t="shared" ca="1" si="9"/>
        <v>60</v>
      </c>
      <c r="F16" s="150" t="str">
        <f t="shared" ca="1" si="10"/>
        <v>贵州贵阳</v>
      </c>
      <c r="G16" s="153" t="str">
        <f t="shared" ca="1" si="11"/>
        <v>罗建婷 zf-js35a</v>
      </c>
      <c r="H16" s="153">
        <v>200</v>
      </c>
      <c r="I16" s="151" t="s">
        <v>251</v>
      </c>
    </row>
    <row r="17" spans="1:9" s="29" customFormat="1" ht="14.25">
      <c r="A17" s="238">
        <v>15</v>
      </c>
      <c r="B17" s="147" t="str">
        <f t="shared" ca="1" si="6"/>
        <v>姜辉（深圳）</v>
      </c>
      <c r="C17" s="148">
        <f t="shared" ca="1" si="7"/>
        <v>2000</v>
      </c>
      <c r="D17" s="148">
        <f t="shared" ca="1" si="8"/>
        <v>1960</v>
      </c>
      <c r="E17" s="149">
        <f t="shared" ca="1" si="9"/>
        <v>40</v>
      </c>
      <c r="F17" s="150" t="str">
        <f t="shared" ca="1" si="10"/>
        <v>广东深圳</v>
      </c>
      <c r="G17" s="153" t="str">
        <f t="shared" ca="1" si="11"/>
        <v>韦正朝 zf-js62</v>
      </c>
      <c r="H17" s="153">
        <v>80</v>
      </c>
      <c r="I17" s="151" t="s">
        <v>326</v>
      </c>
    </row>
    <row r="18" spans="1:9" s="29" customFormat="1" ht="14.25">
      <c r="A18" s="75">
        <v>16</v>
      </c>
      <c r="B18" s="147" t="str">
        <f t="shared" ca="1" si="6"/>
        <v>Ivy（上海）</v>
      </c>
      <c r="C18" s="148">
        <f t="shared" ca="1" si="7"/>
        <v>2400</v>
      </c>
      <c r="D18" s="148">
        <f t="shared" ca="1" si="8"/>
        <v>2400</v>
      </c>
      <c r="E18" s="149">
        <f t="shared" ca="1" si="9"/>
        <v>0</v>
      </c>
      <c r="F18" s="150" t="str">
        <f t="shared" ca="1" si="10"/>
        <v>上海</v>
      </c>
      <c r="G18" s="153" t="str">
        <f t="shared" ca="1" si="11"/>
        <v>潘   妮 zf-jc19</v>
      </c>
      <c r="H18" s="153">
        <v>100</v>
      </c>
      <c r="I18" s="151" t="s">
        <v>327</v>
      </c>
    </row>
    <row r="19" spans="1:9" s="29" customFormat="1" ht="24">
      <c r="A19" s="75">
        <v>17</v>
      </c>
      <c r="B19" s="147" t="str">
        <f t="shared" ca="1" si="6"/>
        <v>冉冉（江苏）</v>
      </c>
      <c r="C19" s="148">
        <f t="shared" ca="1" si="7"/>
        <v>7200</v>
      </c>
      <c r="D19" s="148">
        <f t="shared" ca="1" si="8"/>
        <v>6000</v>
      </c>
      <c r="E19" s="149">
        <f t="shared" ca="1" si="9"/>
        <v>1200</v>
      </c>
      <c r="F19" s="150" t="str">
        <f t="shared" ca="1" si="10"/>
        <v>江苏</v>
      </c>
      <c r="G19" s="153" t="str">
        <f t="shared" ca="1" si="11"/>
        <v xml:space="preserve">王德和zf-js26
王安吉zf-jc34 </v>
      </c>
      <c r="H19" s="153">
        <v>100</v>
      </c>
      <c r="I19" s="151" t="s">
        <v>328</v>
      </c>
    </row>
    <row r="20" spans="1:9" s="29" customFormat="1" ht="24">
      <c r="A20" s="75">
        <v>18</v>
      </c>
      <c r="B20" s="147" t="str">
        <f t="shared" ca="1" si="6"/>
        <v>黄兴鲁（深圳）</v>
      </c>
      <c r="C20" s="148">
        <f t="shared" ca="1" si="7"/>
        <v>3600</v>
      </c>
      <c r="D20" s="148">
        <f t="shared" ca="1" si="8"/>
        <v>3600</v>
      </c>
      <c r="E20" s="149">
        <f t="shared" ca="1" si="9"/>
        <v>0</v>
      </c>
      <c r="F20" s="150" t="str">
        <f t="shared" ca="1" si="10"/>
        <v>深圳</v>
      </c>
      <c r="G20" s="153" t="str">
        <f t="shared" ca="1" si="11"/>
        <v>何伦飞 zf-jc11
忙棒zf-jc31b</v>
      </c>
      <c r="H20" s="153">
        <v>100</v>
      </c>
      <c r="I20" s="151" t="s">
        <v>328</v>
      </c>
    </row>
    <row r="21" spans="1:9" s="29" customFormat="1" ht="14.25">
      <c r="A21" s="75">
        <v>19</v>
      </c>
      <c r="B21" s="147" t="str">
        <f t="shared" ca="1" si="6"/>
        <v>艳萍（辽宁）</v>
      </c>
      <c r="C21" s="148">
        <f t="shared" ca="1" si="7"/>
        <v>4800</v>
      </c>
      <c r="D21" s="148">
        <f t="shared" ca="1" si="8"/>
        <v>3000</v>
      </c>
      <c r="E21" s="149">
        <f t="shared" ca="1" si="9"/>
        <v>1800</v>
      </c>
      <c r="F21" s="150" t="str">
        <f t="shared" ca="1" si="10"/>
        <v>辽宁</v>
      </c>
      <c r="G21" s="153" t="str">
        <f t="shared" ca="1" si="11"/>
        <v>岑福美zf-jc27</v>
      </c>
      <c r="H21" s="153">
        <v>100</v>
      </c>
      <c r="I21" s="151" t="s">
        <v>329</v>
      </c>
    </row>
    <row r="22" spans="1:9" s="29" customFormat="1" ht="36">
      <c r="A22" s="75">
        <v>20</v>
      </c>
      <c r="B22" s="147" t="str">
        <f ca="1">INDIRECT("2"&amp;(ROW(B1)-1)&amp;"!"&amp;"D2")</f>
        <v>杜先生（四川）</v>
      </c>
      <c r="C22" s="148">
        <f ca="1">INDIRECT("2"&amp;(ROW(C1)-1)&amp;"!"&amp;"E25")</f>
        <v>9000</v>
      </c>
      <c r="D22" s="148">
        <f ca="1">INDIRECT("2"&amp;(ROW(D1)-1)&amp;"!"&amp;"F25")</f>
        <v>8400</v>
      </c>
      <c r="E22" s="149">
        <f ca="1">INDIRECT("2"&amp;(ROW(E1)-1)&amp;"!"&amp;"G25")</f>
        <v>600</v>
      </c>
      <c r="F22" s="150" t="str">
        <f ca="1">INDIRECT("2"&amp;(ROW(F1)-1)&amp;"!"&amp;"F28")</f>
        <v>四川</v>
      </c>
      <c r="G22" s="153" t="str">
        <f ca="1">INDIRECT("2"&amp;(ROW(F1)-1)&amp;"!"&amp;"F27")</f>
        <v>罗青春zf-jc18
王德万zf-jc21b
罗远超zf-js37</v>
      </c>
      <c r="H22" s="153">
        <v>100</v>
      </c>
      <c r="I22" s="151" t="s">
        <v>330</v>
      </c>
    </row>
    <row r="23" spans="1:9" s="29" customFormat="1" ht="14.25">
      <c r="A23" s="75">
        <v>21</v>
      </c>
      <c r="B23" s="147" t="str">
        <f t="shared" ref="B23:B28" ca="1" si="12">INDIRECT("2"&amp;(ROW(B2)-1)&amp;"!"&amp;"D2")</f>
        <v>Sbtan (France)</v>
      </c>
      <c r="C23" s="148">
        <f t="shared" ref="C23:C28" ca="1" si="13">INDIRECT("2"&amp;(ROW(C2)-1)&amp;"!"&amp;"E25")</f>
        <v>2400</v>
      </c>
      <c r="D23" s="148">
        <f t="shared" ref="D23:D28" ca="1" si="14">INDIRECT("2"&amp;(ROW(D2)-1)&amp;"!"&amp;"F25")</f>
        <v>2400</v>
      </c>
      <c r="E23" s="149">
        <f t="shared" ref="E23:E29" ca="1" si="15">INDIRECT("2"&amp;(ROW(E2)-1)&amp;"!"&amp;"G25")</f>
        <v>0</v>
      </c>
      <c r="F23" s="150" t="str">
        <f t="shared" ref="F23:F28" ca="1" si="16">INDIRECT("2"&amp;(ROW(F2)-1)&amp;"!"&amp;"F28")</f>
        <v>France</v>
      </c>
      <c r="G23" s="153" t="str">
        <f t="shared" ref="G23:G27" ca="1" si="17">INDIRECT("2"&amp;(ROW(F2)-1)&amp;"!"&amp;"F27")</f>
        <v>杨胜花 zf-jc45b</v>
      </c>
      <c r="H23" s="153">
        <v>80</v>
      </c>
      <c r="I23" s="151"/>
    </row>
    <row r="24" spans="1:9" s="29" customFormat="1" ht="14.25">
      <c r="A24" s="75">
        <v>22</v>
      </c>
      <c r="B24" s="147" t="str">
        <f t="shared" ca="1" si="12"/>
        <v>麦兜的糖（贵阳）</v>
      </c>
      <c r="C24" s="148">
        <f t="shared" ca="1" si="13"/>
        <v>3000</v>
      </c>
      <c r="D24" s="148">
        <f t="shared" ca="1" si="14"/>
        <v>3000</v>
      </c>
      <c r="E24" s="149">
        <f t="shared" ca="1" si="15"/>
        <v>0</v>
      </c>
      <c r="F24" s="150" t="str">
        <f t="shared" ca="1" si="16"/>
        <v>贵阳</v>
      </c>
      <c r="G24" s="153" t="str">
        <f t="shared" ca="1" si="17"/>
        <v>黄小美 zf-jc12</v>
      </c>
      <c r="H24" s="153">
        <v>100</v>
      </c>
      <c r="I24" s="151"/>
    </row>
    <row r="25" spans="1:9" s="29" customFormat="1" ht="24">
      <c r="A25" s="75">
        <v>23</v>
      </c>
      <c r="B25" s="147" t="str">
        <f t="shared" ca="1" si="12"/>
        <v>文竹（贵阳）</v>
      </c>
      <c r="C25" s="148">
        <f t="shared" ca="1" si="13"/>
        <v>6000</v>
      </c>
      <c r="D25" s="148">
        <f t="shared" ca="1" si="14"/>
        <v>6000</v>
      </c>
      <c r="E25" s="149">
        <f t="shared" ca="1" si="15"/>
        <v>0</v>
      </c>
      <c r="F25" s="150" t="str">
        <f t="shared" ca="1" si="16"/>
        <v>贵阳</v>
      </c>
      <c r="G25" s="153" t="str">
        <f t="shared" ca="1" si="17"/>
        <v>潘运梅 zf-jc20a
潘运输 zf-jc20b</v>
      </c>
      <c r="H25" s="153">
        <v>100</v>
      </c>
      <c r="I25" s="151"/>
    </row>
    <row r="26" spans="1:9" s="29" customFormat="1" ht="14.25">
      <c r="A26" s="75">
        <v>24</v>
      </c>
      <c r="B26" s="147" t="str">
        <f t="shared" ca="1" si="12"/>
        <v>佘小姐钟先生</v>
      </c>
      <c r="C26" s="148">
        <f t="shared" ca="1" si="13"/>
        <v>1800</v>
      </c>
      <c r="D26" s="148">
        <f t="shared" ca="1" si="14"/>
        <v>1800</v>
      </c>
      <c r="E26" s="149">
        <f t="shared" ca="1" si="15"/>
        <v>0</v>
      </c>
      <c r="F26" s="150" t="str">
        <f t="shared" ca="1" si="16"/>
        <v>上海</v>
      </c>
      <c r="G26" s="153" t="str">
        <f t="shared" ca="1" si="17"/>
        <v>李志丽zf-jc13</v>
      </c>
      <c r="H26" s="153">
        <v>100</v>
      </c>
      <c r="I26" s="151"/>
    </row>
    <row r="27" spans="1:9" s="29" customFormat="1" ht="14.25">
      <c r="A27" s="75">
        <v>25</v>
      </c>
      <c r="B27" s="147" t="str">
        <f t="shared" ca="1" si="12"/>
        <v>杨开清（福建）</v>
      </c>
      <c r="C27" s="148">
        <f t="shared" ca="1" si="13"/>
        <v>2700</v>
      </c>
      <c r="D27" s="148">
        <f t="shared" ca="1" si="14"/>
        <v>2100</v>
      </c>
      <c r="E27" s="149">
        <f t="shared" ca="1" si="15"/>
        <v>600</v>
      </c>
      <c r="F27" s="150" t="str">
        <f t="shared" ca="1" si="16"/>
        <v>福建</v>
      </c>
      <c r="G27" s="153" t="str">
        <f t="shared" ca="1" si="17"/>
        <v>罗富梅zf-jc14</v>
      </c>
      <c r="H27" s="133">
        <v>100</v>
      </c>
      <c r="I27" s="151" t="s">
        <v>331</v>
      </c>
    </row>
    <row r="28" spans="1:9" s="29" customFormat="1" ht="14.25" customHeight="1">
      <c r="A28" s="281">
        <v>26</v>
      </c>
      <c r="B28" s="282" t="str">
        <f t="shared" ca="1" si="12"/>
        <v>尘埃（新疆）</v>
      </c>
      <c r="C28" s="283">
        <f t="shared" ca="1" si="13"/>
        <v>13500</v>
      </c>
      <c r="D28" s="283">
        <f t="shared" ca="1" si="14"/>
        <v>9000</v>
      </c>
      <c r="E28" s="284">
        <f t="shared" ca="1" si="15"/>
        <v>4500</v>
      </c>
      <c r="F28" s="150" t="str">
        <f t="shared" ca="1" si="16"/>
        <v>新疆</v>
      </c>
      <c r="G28" s="153" t="str">
        <f ca="1">INDIRECT("2"&amp;(ROW(F7)-1)&amp;"!"&amp;"F27")</f>
        <v>曾妮妮zf-jc84b</v>
      </c>
      <c r="H28" s="133">
        <v>600</v>
      </c>
      <c r="I28" s="285" t="s">
        <v>530</v>
      </c>
    </row>
    <row r="29" spans="1:9" s="29" customFormat="1" ht="24">
      <c r="A29" s="239">
        <v>27</v>
      </c>
      <c r="B29" s="199" t="str">
        <f ca="1">INDIRECT("2"&amp;(ROW(B8)-1)&amp;"!"&amp;"D2")</f>
        <v>任晓冬（贵阳）</v>
      </c>
      <c r="C29" s="199">
        <f ca="1">INDIRECT("2"&amp;(ROW(C8)-1)&amp;"!"&amp;"E25")</f>
        <v>5400</v>
      </c>
      <c r="D29" s="199">
        <f ca="1">INDIRECT("2"&amp;(ROW(D8)-1)&amp;"!"&amp;"F25")</f>
        <v>5400</v>
      </c>
      <c r="E29" s="284">
        <f t="shared" ca="1" si="15"/>
        <v>0</v>
      </c>
      <c r="F29" s="199" t="str">
        <f ca="1">INDIRECT("2"&amp;(ROW(F8)-1)&amp;"!"&amp;"F28")</f>
        <v>贵阳</v>
      </c>
      <c r="G29" s="153" t="str">
        <f ca="1">INDIRECT("2"&amp;(ROW(F8)-1)&amp;"!"&amp;"F27")</f>
        <v>杨阿少 zf-jc41c
岑仕秀zf-jc09a</v>
      </c>
      <c r="H29" s="217">
        <v>100</v>
      </c>
      <c r="I29" s="218"/>
    </row>
    <row r="30" spans="1:9" s="29" customFormat="1" ht="14.25">
      <c r="A30" s="240">
        <v>28</v>
      </c>
      <c r="B30" s="185" t="str">
        <f ca="1">INDIRECT("2"&amp;(ROW(B9)-1)&amp;"!"&amp;"D2")</f>
        <v>SS（北京）</v>
      </c>
      <c r="C30" s="186">
        <f ca="1">INDIRECT("2"&amp;(ROW(C9)-1)&amp;"!"&amp;"E25")</f>
        <v>40320</v>
      </c>
      <c r="D30" s="186">
        <f ca="1">INDIRECT("2"&amp;(ROW(D9)-1)&amp;"!"&amp;"F25")</f>
        <v>39120</v>
      </c>
      <c r="E30" s="187">
        <f ca="1">INDIRECT("2"&amp;(ROW(E9)-1)&amp;"!"&amp;"G25")</f>
        <v>1200</v>
      </c>
      <c r="F30" s="188" t="str">
        <f ca="1">INDIRECT("2"&amp;(ROW(F9)-1)&amp;"!"&amp;"F28")</f>
        <v>贵阳</v>
      </c>
      <c r="G30" s="189" t="str">
        <f ca="1">INDIRECT("2"&amp;(ROW(F9)-1)&amp;"!"&amp;"F27")</f>
        <v>王老二等21人</v>
      </c>
      <c r="H30" s="189">
        <v>80</v>
      </c>
      <c r="I30" s="189"/>
    </row>
    <row r="31" spans="1:9" s="29" customFormat="1" ht="24">
      <c r="A31" s="241">
        <v>29</v>
      </c>
      <c r="B31" s="213" t="str">
        <f ca="1">INDIRECT("2"&amp;(ROW(B10)-1)&amp;"!"&amp;"D2")</f>
        <v>贵州鑫靓典商贸有限公司</v>
      </c>
      <c r="C31" s="214">
        <f ca="1">INDIRECT("2"&amp;(ROW(C10)-1)&amp;"!"&amp;"E25")</f>
        <v>5400</v>
      </c>
      <c r="D31" s="214">
        <f ca="1">INDIRECT("2"&amp;(ROW(D10)-1)&amp;"!"&amp;"F25")</f>
        <v>5400</v>
      </c>
      <c r="E31" s="215">
        <f ca="1">INDIRECT("2"&amp;(ROW(E10)-1)&amp;"!"&amp;"G25")</f>
        <v>0</v>
      </c>
      <c r="F31" s="216" t="str">
        <f ca="1">INDIRECT("2"&amp;(ROW(F10)-1)&amp;"!"&amp;"F28")</f>
        <v>贵阳</v>
      </c>
      <c r="G31" s="217" t="str">
        <f ca="1">INDIRECT("2"&amp;(ROW(F10)-1)&amp;"!"&amp;"F27")</f>
        <v>王青霄zf-js22a
王青提zf-js22b</v>
      </c>
      <c r="H31" s="153">
        <v>100</v>
      </c>
      <c r="I31" s="271" t="s">
        <v>517</v>
      </c>
    </row>
    <row r="32" spans="1:9" s="29" customFormat="1" ht="14.25">
      <c r="A32" s="238">
        <v>30</v>
      </c>
      <c r="B32" s="147" t="str">
        <f ca="1">INDIRECT("3"&amp;(ROW(B1)-1)&amp;"!"&amp;"D2")</f>
        <v>似水流年（河北邯郸）</v>
      </c>
      <c r="C32" s="148">
        <f ca="1">INDIRECT("3"&amp;(ROW(C1)-1)&amp;"!"&amp;"E25")</f>
        <v>2400</v>
      </c>
      <c r="D32" s="148">
        <f ca="1">INDIRECT("3"&amp;(ROW(D1)-1)&amp;"!"&amp;"F25")</f>
        <v>2400</v>
      </c>
      <c r="E32" s="149">
        <f ca="1">INDIRECT("3"&amp;(ROW(E1)-1)&amp;"!"&amp;"G25")</f>
        <v>0</v>
      </c>
      <c r="F32" s="150" t="str">
        <f ca="1">INDIRECT("3"&amp;(ROW(F1)-1)&amp;"!"&amp;"F28")</f>
        <v>河北邯郸</v>
      </c>
      <c r="G32" s="153" t="str">
        <f ca="1">INDIRECT("3"&amp;(ROW(F1)-1)&amp;"!"&amp;"F27")</f>
        <v xml:space="preserve">陈仕芬 zf-js29 </v>
      </c>
      <c r="H32" s="153">
        <v>100</v>
      </c>
      <c r="I32" s="27" t="s">
        <v>356</v>
      </c>
    </row>
    <row r="33" spans="1:9" s="29" customFormat="1" ht="14.25">
      <c r="A33" s="240">
        <v>31</v>
      </c>
      <c r="B33" s="185" t="str">
        <f t="shared" ref="B33:B41" ca="1" si="18">INDIRECT("3"&amp;(ROW(B2)-1)&amp;"!"&amp;"D2")</f>
        <v>SS友人团（北京）</v>
      </c>
      <c r="C33" s="186">
        <f t="shared" ref="C33:C41" ca="1" si="19">INDIRECT("3"&amp;(ROW(C2)-1)&amp;"!"&amp;"E25")</f>
        <v>44160</v>
      </c>
      <c r="D33" s="186">
        <f t="shared" ref="D33:D41" ca="1" si="20">INDIRECT("3"&amp;(ROW(D2)-1)&amp;"!"&amp;"F25")</f>
        <v>44160</v>
      </c>
      <c r="E33" s="187">
        <f t="shared" ref="E33:E41" ca="1" si="21">INDIRECT("3"&amp;(ROW(E2)-1)&amp;"!"&amp;"G25")</f>
        <v>0</v>
      </c>
      <c r="F33" s="188" t="str">
        <f t="shared" ref="F33:F41" ca="1" si="22">INDIRECT("3"&amp;(ROW(F2)-1)&amp;"!"&amp;"F28")</f>
        <v>北京</v>
      </c>
      <c r="G33" s="189" t="str">
        <f t="shared" ref="G33:G41" ca="1" si="23">INDIRECT("3"&amp;(ROW(F2)-1)&amp;"!"&amp;"F27")</f>
        <v>姚必星等23人</v>
      </c>
      <c r="H33" s="189">
        <v>80</v>
      </c>
      <c r="I33" s="189"/>
    </row>
    <row r="34" spans="1:9" s="29" customFormat="1" ht="14.25">
      <c r="A34" s="272">
        <v>32</v>
      </c>
      <c r="B34" s="273" t="str">
        <f t="shared" ca="1" si="18"/>
        <v>陆红军（重庆）</v>
      </c>
      <c r="C34" s="274">
        <f t="shared" ca="1" si="19"/>
        <v>2100</v>
      </c>
      <c r="D34" s="274">
        <f t="shared" ca="1" si="20"/>
        <v>2100</v>
      </c>
      <c r="E34" s="275">
        <f t="shared" ca="1" si="21"/>
        <v>0</v>
      </c>
      <c r="F34" s="276" t="str">
        <f t="shared" ca="1" si="22"/>
        <v>重庆</v>
      </c>
      <c r="G34" s="277" t="str">
        <f t="shared" ca="1" si="23"/>
        <v>杨胜洪zf-jc44b</v>
      </c>
      <c r="H34" s="278">
        <v>100</v>
      </c>
      <c r="I34" s="271" t="s">
        <v>534</v>
      </c>
    </row>
    <row r="35" spans="1:9" s="29" customFormat="1" ht="14.25">
      <c r="A35" s="75">
        <v>33</v>
      </c>
      <c r="B35" s="147" t="str">
        <f t="shared" ca="1" si="18"/>
        <v>陈宇-杨波</v>
      </c>
      <c r="C35" s="148">
        <f t="shared" ca="1" si="19"/>
        <v>4000</v>
      </c>
      <c r="D35" s="148">
        <f t="shared" ca="1" si="20"/>
        <v>4000</v>
      </c>
      <c r="E35" s="149">
        <f t="shared" ca="1" si="21"/>
        <v>0</v>
      </c>
      <c r="F35" s="150" t="str">
        <f t="shared" ca="1" si="22"/>
        <v>金山小学</v>
      </c>
      <c r="G35" s="153" t="str">
        <f t="shared" ca="1" si="23"/>
        <v>布依族合唱团</v>
      </c>
      <c r="H35" s="183" t="s">
        <v>318</v>
      </c>
      <c r="I35" s="151" t="s">
        <v>332</v>
      </c>
    </row>
    <row r="36" spans="1:9" s="29" customFormat="1" ht="14.25">
      <c r="A36" s="75">
        <v>34</v>
      </c>
      <c r="B36" s="147" t="str">
        <f t="shared" ca="1" si="18"/>
        <v>卡卡（贵阳）</v>
      </c>
      <c r="C36" s="148">
        <f t="shared" ca="1" si="19"/>
        <v>2200</v>
      </c>
      <c r="D36" s="148">
        <f t="shared" ca="1" si="20"/>
        <v>2200</v>
      </c>
      <c r="E36" s="149">
        <f t="shared" ca="1" si="21"/>
        <v>0</v>
      </c>
      <c r="F36" s="150" t="str">
        <f t="shared" ca="1" si="22"/>
        <v>贵阳</v>
      </c>
      <c r="G36" s="153" t="str">
        <f t="shared" ca="1" si="23"/>
        <v>罗建正 zf-jc58b</v>
      </c>
      <c r="H36" s="153">
        <v>80</v>
      </c>
      <c r="I36" s="27" t="s">
        <v>357</v>
      </c>
    </row>
    <row r="37" spans="1:9" s="29" customFormat="1" ht="14.25">
      <c r="A37" s="75">
        <v>35</v>
      </c>
      <c r="B37" s="147" t="str">
        <f t="shared" ca="1" si="18"/>
        <v>范磊（山西）</v>
      </c>
      <c r="C37" s="148">
        <f t="shared" ca="1" si="19"/>
        <v>3300</v>
      </c>
      <c r="D37" s="148">
        <f t="shared" ca="1" si="20"/>
        <v>2700</v>
      </c>
      <c r="E37" s="149">
        <f t="shared" ca="1" si="21"/>
        <v>600</v>
      </c>
      <c r="F37" s="150" t="str">
        <f t="shared" ca="1" si="22"/>
        <v>山西</v>
      </c>
      <c r="G37" s="153" t="str">
        <f t="shared" ca="1" si="23"/>
        <v>侬秀波zf-jc05c</v>
      </c>
      <c r="H37" s="153">
        <v>100</v>
      </c>
      <c r="I37" s="27" t="s">
        <v>358</v>
      </c>
    </row>
    <row r="38" spans="1:9" s="29" customFormat="1" ht="14.25">
      <c r="A38" s="75">
        <v>36</v>
      </c>
      <c r="B38" s="147" t="str">
        <f t="shared" ca="1" si="18"/>
        <v>艾红（贵阳）</v>
      </c>
      <c r="C38" s="148">
        <f t="shared" ca="1" si="19"/>
        <v>2400</v>
      </c>
      <c r="D38" s="148">
        <f t="shared" ca="1" si="20"/>
        <v>2400</v>
      </c>
      <c r="E38" s="149">
        <f t="shared" ca="1" si="21"/>
        <v>0</v>
      </c>
      <c r="F38" s="150" t="str">
        <f t="shared" ca="1" si="22"/>
        <v>贵阳</v>
      </c>
      <c r="G38" s="153" t="str">
        <f t="shared" ca="1" si="23"/>
        <v>潘杰 zf-js59b</v>
      </c>
      <c r="H38" s="153">
        <v>100</v>
      </c>
      <c r="I38" s="27"/>
    </row>
    <row r="39" spans="1:9" s="29" customFormat="1" ht="14.25">
      <c r="A39" s="75">
        <v>37</v>
      </c>
      <c r="B39" s="147" t="str">
        <f t="shared" ca="1" si="18"/>
        <v>艾淑梅（贵阳）</v>
      </c>
      <c r="C39" s="148">
        <f t="shared" ca="1" si="19"/>
        <v>2400</v>
      </c>
      <c r="D39" s="148">
        <f t="shared" ca="1" si="20"/>
        <v>2400</v>
      </c>
      <c r="E39" s="149">
        <f t="shared" ca="1" si="21"/>
        <v>0</v>
      </c>
      <c r="F39" s="150" t="str">
        <f t="shared" ca="1" si="22"/>
        <v>贵阳</v>
      </c>
      <c r="G39" s="153" t="str">
        <f t="shared" ca="1" si="23"/>
        <v>岑方 zf-jc59a</v>
      </c>
      <c r="H39" s="153">
        <v>100</v>
      </c>
      <c r="I39" s="27"/>
    </row>
    <row r="40" spans="1:9" s="29" customFormat="1" ht="14.25">
      <c r="A40" s="75">
        <v>38</v>
      </c>
      <c r="B40" s="147" t="str">
        <f t="shared" ca="1" si="18"/>
        <v>晴天（成都）</v>
      </c>
      <c r="C40" s="148">
        <f t="shared" ca="1" si="19"/>
        <v>2700</v>
      </c>
      <c r="D40" s="148">
        <f t="shared" ca="1" si="20"/>
        <v>2100</v>
      </c>
      <c r="E40" s="149">
        <f t="shared" ca="1" si="21"/>
        <v>600</v>
      </c>
      <c r="F40" s="150" t="str">
        <f t="shared" ca="1" si="22"/>
        <v>成都</v>
      </c>
      <c r="G40" s="153" t="str">
        <f t="shared" ca="1" si="23"/>
        <v>郑建秀 zf-jc61c</v>
      </c>
      <c r="H40" s="153">
        <v>100</v>
      </c>
      <c r="I40" s="27" t="s">
        <v>333</v>
      </c>
    </row>
    <row r="41" spans="1:9" s="29" customFormat="1" ht="14.25">
      <c r="A41" s="75">
        <v>39</v>
      </c>
      <c r="B41" s="147" t="str">
        <f t="shared" ca="1" si="18"/>
        <v>王铭卿（北京）</v>
      </c>
      <c r="C41" s="148">
        <f t="shared" ca="1" si="19"/>
        <v>3000</v>
      </c>
      <c r="D41" s="148">
        <f t="shared" ca="1" si="20"/>
        <v>2400</v>
      </c>
      <c r="E41" s="149">
        <f t="shared" ca="1" si="21"/>
        <v>600</v>
      </c>
      <c r="F41" s="150" t="str">
        <f t="shared" ca="1" si="22"/>
        <v>北京</v>
      </c>
      <c r="G41" s="153" t="str">
        <f t="shared" ca="1" si="23"/>
        <v>杨胜泽 zf-jc63a</v>
      </c>
      <c r="H41" s="153">
        <v>100</v>
      </c>
      <c r="I41" s="27" t="s">
        <v>334</v>
      </c>
    </row>
    <row r="42" spans="1:9" s="29" customFormat="1" ht="14.25">
      <c r="A42" s="75">
        <v>40</v>
      </c>
      <c r="B42" s="147" t="str">
        <f ca="1">INDIRECT("4"&amp;(ROW(B1)-1)&amp;"!"&amp;"D2")</f>
        <v>吴顺敏（贵阳)</v>
      </c>
      <c r="C42" s="148">
        <f ca="1">INDIRECT("4"&amp;(ROW(C1)-1)&amp;"!"&amp;"E25")</f>
        <v>1500</v>
      </c>
      <c r="D42" s="148">
        <f ca="1">INDIRECT("4"&amp;(ROW(D1)-1)&amp;"!"&amp;"F25")</f>
        <v>1500</v>
      </c>
      <c r="E42" s="149">
        <f t="shared" ref="E42:E51" ca="1" si="24">INDIRECT("4"&amp;(ROW(D1)-1)&amp;"!"&amp;"G25")</f>
        <v>0</v>
      </c>
      <c r="F42" s="150" t="str">
        <f ca="1">INDIRECT("4"&amp;(ROW(F1)-1)&amp;"!"&amp;"F28")</f>
        <v>贵阳</v>
      </c>
      <c r="G42" s="153" t="str">
        <f ca="1">INDIRECT("4"&amp;(ROW(F1)-1)&amp;"!"&amp;"F27")</f>
        <v>罗首银zf-jc70c</v>
      </c>
      <c r="H42" s="153">
        <v>100</v>
      </c>
      <c r="I42" s="271" t="s">
        <v>531</v>
      </c>
    </row>
    <row r="43" spans="1:9" s="29" customFormat="1" ht="14.25">
      <c r="A43" s="75">
        <v>41</v>
      </c>
      <c r="B43" s="147" t="str">
        <f t="shared" ref="B43:B51" ca="1" si="25">INDIRECT("4"&amp;(ROW(B2)-1)&amp;"!"&amp;"D2")</f>
        <v>周姗姗（北京）</v>
      </c>
      <c r="C43" s="148">
        <f t="shared" ref="C43:C51" ca="1" si="26">INDIRECT("4"&amp;(ROW(C2)-1)&amp;"!"&amp;"E25")</f>
        <v>2400</v>
      </c>
      <c r="D43" s="148">
        <f t="shared" ref="D43:D51" ca="1" si="27">INDIRECT("4"&amp;(ROW(D2)-1)&amp;"!"&amp;"F25")</f>
        <v>2400</v>
      </c>
      <c r="E43" s="149">
        <f t="shared" ca="1" si="24"/>
        <v>0</v>
      </c>
      <c r="F43" s="150" t="str">
        <f t="shared" ref="F43:F51" ca="1" si="28">INDIRECT("4"&amp;(ROW(F2)-1)&amp;"!"&amp;"F28")</f>
        <v>北京</v>
      </c>
      <c r="G43" s="153" t="str">
        <f t="shared" ref="G43:G51" ca="1" si="29">INDIRECT("4"&amp;(ROW(F2)-1)&amp;"!"&amp;"F27")</f>
        <v>韦坤定 zf-js49b</v>
      </c>
      <c r="H43" s="153">
        <v>100</v>
      </c>
      <c r="I43" s="27"/>
    </row>
    <row r="44" spans="1:9" s="29" customFormat="1" ht="14.25">
      <c r="A44" s="75">
        <v>42</v>
      </c>
      <c r="B44" s="147" t="str">
        <f t="shared" ca="1" si="25"/>
        <v>淘淘妈妈（贵阳）</v>
      </c>
      <c r="C44" s="148">
        <f t="shared" ca="1" si="26"/>
        <v>3000</v>
      </c>
      <c r="D44" s="148">
        <f t="shared" ca="1" si="27"/>
        <v>3000</v>
      </c>
      <c r="E44" s="149">
        <f t="shared" ca="1" si="24"/>
        <v>0</v>
      </c>
      <c r="F44" s="150" t="str">
        <f t="shared" ca="1" si="28"/>
        <v>贵阳</v>
      </c>
      <c r="G44" s="153" t="str">
        <f t="shared" ca="1" si="29"/>
        <v xml:space="preserve">罗仕成 zf-js58b </v>
      </c>
      <c r="H44" s="153">
        <v>100</v>
      </c>
      <c r="I44" s="27"/>
    </row>
    <row r="45" spans="1:9" s="29" customFormat="1" ht="24">
      <c r="A45" s="75">
        <v>43</v>
      </c>
      <c r="B45" s="147" t="str">
        <f t="shared" ca="1" si="25"/>
        <v>向曦和（深圳）</v>
      </c>
      <c r="C45" s="148">
        <f t="shared" ca="1" si="26"/>
        <v>7200</v>
      </c>
      <c r="D45" s="148">
        <f t="shared" ca="1" si="27"/>
        <v>7200</v>
      </c>
      <c r="E45" s="149">
        <f t="shared" ca="1" si="24"/>
        <v>0</v>
      </c>
      <c r="F45" s="150" t="str">
        <f t="shared" ca="1" si="28"/>
        <v>深圳</v>
      </c>
      <c r="G45" s="153" t="str">
        <f t="shared" ca="1" si="29"/>
        <v>何睿 zf-jc60a
王友涛zf-js34a</v>
      </c>
      <c r="H45" s="153">
        <v>150</v>
      </c>
      <c r="I45" s="27"/>
    </row>
    <row r="46" spans="1:9" s="29" customFormat="1" ht="14.25">
      <c r="A46" s="238">
        <v>44</v>
      </c>
      <c r="B46" s="147" t="str">
        <f t="shared" ca="1" si="25"/>
        <v>碧海晴天（贵阳）</v>
      </c>
      <c r="C46" s="148">
        <f t="shared" ca="1" si="26"/>
        <v>1200</v>
      </c>
      <c r="D46" s="148">
        <f t="shared" ca="1" si="27"/>
        <v>1200</v>
      </c>
      <c r="E46" s="149">
        <f t="shared" ca="1" si="24"/>
        <v>0</v>
      </c>
      <c r="F46" s="150" t="str">
        <f t="shared" ca="1" si="28"/>
        <v>贵阳</v>
      </c>
      <c r="G46" s="153" t="str">
        <f t="shared" ca="1" si="29"/>
        <v>岑吉祥 zf-jc62</v>
      </c>
      <c r="H46" s="153">
        <v>100</v>
      </c>
      <c r="I46" s="27"/>
    </row>
    <row r="47" spans="1:9" s="29" customFormat="1" ht="14.25">
      <c r="A47" s="75">
        <v>45</v>
      </c>
      <c r="B47" s="147" t="str">
        <f t="shared" ca="1" si="25"/>
        <v>兰女士（贵阳）</v>
      </c>
      <c r="C47" s="148">
        <f t="shared" ca="1" si="26"/>
        <v>4500</v>
      </c>
      <c r="D47" s="148">
        <f t="shared" ca="1" si="27"/>
        <v>2700</v>
      </c>
      <c r="E47" s="149">
        <f t="shared" ca="1" si="24"/>
        <v>1800</v>
      </c>
      <c r="F47" s="150" t="str">
        <f t="shared" ca="1" si="28"/>
        <v>贵阳</v>
      </c>
      <c r="G47" s="153" t="str">
        <f t="shared" ca="1" si="29"/>
        <v>侬秀花 zf-jc05b</v>
      </c>
      <c r="H47" s="153">
        <v>150</v>
      </c>
      <c r="I47" s="27" t="s">
        <v>335</v>
      </c>
    </row>
    <row r="48" spans="1:9" s="29" customFormat="1" ht="60">
      <c r="A48" s="75">
        <v>46</v>
      </c>
      <c r="B48" s="147" t="str">
        <f t="shared" ca="1" si="25"/>
        <v>牛牛（徐州）</v>
      </c>
      <c r="C48" s="148">
        <f t="shared" ca="1" si="26"/>
        <v>12000</v>
      </c>
      <c r="D48" s="148">
        <f t="shared" ca="1" si="27"/>
        <v>12000</v>
      </c>
      <c r="E48" s="149">
        <f t="shared" ca="1" si="24"/>
        <v>0</v>
      </c>
      <c r="F48" s="150" t="str">
        <f t="shared" ca="1" si="28"/>
        <v>徐州</v>
      </c>
      <c r="G48" s="153" t="str">
        <f t="shared" ca="1" si="29"/>
        <v>岑安花zf-js50b
罗建美zf-jc58a
何勇zf-jc60b
王友鹏zf-js34b
曾雨柔zf-jc85a</v>
      </c>
      <c r="H48" s="153">
        <v>100</v>
      </c>
      <c r="I48" s="27" t="s">
        <v>336</v>
      </c>
    </row>
    <row r="49" spans="1:9" s="29" customFormat="1" ht="24">
      <c r="A49" s="75">
        <v>47</v>
      </c>
      <c r="B49" s="147" t="str">
        <f t="shared" ca="1" si="25"/>
        <v>Tinkle（遵义）</v>
      </c>
      <c r="C49" s="148">
        <f t="shared" ca="1" si="26"/>
        <v>3600</v>
      </c>
      <c r="D49" s="148">
        <f t="shared" ca="1" si="27"/>
        <v>3000</v>
      </c>
      <c r="E49" s="149">
        <f t="shared" ca="1" si="24"/>
        <v>600</v>
      </c>
      <c r="F49" s="150" t="str">
        <f t="shared" ca="1" si="28"/>
        <v>遵义</v>
      </c>
      <c r="G49" s="153" t="str">
        <f t="shared" ca="1" si="29"/>
        <v>岑文 zf-jc59b
余顺婷zf-jc81b</v>
      </c>
      <c r="H49" s="153">
        <v>100</v>
      </c>
      <c r="I49" s="27" t="s">
        <v>337</v>
      </c>
    </row>
    <row r="50" spans="1:9" s="29" customFormat="1" ht="14.25">
      <c r="A50" s="238">
        <v>48</v>
      </c>
      <c r="B50" s="147" t="str">
        <f t="shared" ca="1" si="25"/>
        <v>蒋楠（贵阳）</v>
      </c>
      <c r="C50" s="148">
        <f t="shared" ca="1" si="26"/>
        <v>2400</v>
      </c>
      <c r="D50" s="148">
        <f t="shared" ca="1" si="27"/>
        <v>2400</v>
      </c>
      <c r="E50" s="149">
        <f t="shared" ca="1" si="24"/>
        <v>0</v>
      </c>
      <c r="F50" s="150" t="str">
        <f t="shared" ca="1" si="28"/>
        <v>贵阳</v>
      </c>
      <c r="G50" s="153" t="str">
        <f t="shared" ca="1" si="29"/>
        <v>陈锦露zf-jc86a</v>
      </c>
      <c r="H50" s="153">
        <v>100</v>
      </c>
      <c r="I50" s="27" t="s">
        <v>337</v>
      </c>
    </row>
    <row r="51" spans="1:9" s="29" customFormat="1" ht="14.25">
      <c r="A51" s="238">
        <v>49</v>
      </c>
      <c r="B51" s="147" t="str">
        <f t="shared" ca="1" si="25"/>
        <v>我行我素（贵阳）</v>
      </c>
      <c r="C51" s="148">
        <f t="shared" ca="1" si="26"/>
        <v>2100</v>
      </c>
      <c r="D51" s="148">
        <f t="shared" ca="1" si="27"/>
        <v>2100</v>
      </c>
      <c r="E51" s="149">
        <f t="shared" ca="1" si="24"/>
        <v>0</v>
      </c>
      <c r="F51" s="150" t="str">
        <f t="shared" ca="1" si="28"/>
        <v>贵阳</v>
      </c>
      <c r="G51" s="153" t="str">
        <f t="shared" ca="1" si="29"/>
        <v>杨胜芬 zf-jc43</v>
      </c>
      <c r="H51" s="153">
        <v>100</v>
      </c>
      <c r="I51" s="27" t="s">
        <v>338</v>
      </c>
    </row>
    <row r="52" spans="1:9" s="29" customFormat="1" ht="24">
      <c r="A52" s="75">
        <v>50</v>
      </c>
      <c r="B52" s="147" t="str">
        <f ca="1">INDIRECT("5"&amp;(ROW(B1)-1)&amp;"!"&amp;"D2")</f>
        <v>肖丽珍（贵阳）</v>
      </c>
      <c r="C52" s="148">
        <f ca="1">INDIRECT("5"&amp;(ROW(C1)-1)&amp;"!"&amp;"E25")</f>
        <v>3600</v>
      </c>
      <c r="D52" s="148">
        <f ca="1">INDIRECT("5"&amp;(ROW(D1)-1)&amp;"!"&amp;"F25")</f>
        <v>3600</v>
      </c>
      <c r="E52" s="149">
        <f ca="1">INDIRECT("5"&amp;(ROW(E1)-1)&amp;"!"&amp;"G25")</f>
        <v>0</v>
      </c>
      <c r="F52" s="150" t="str">
        <f ca="1">INDIRECT("5"&amp;(ROW(F1)-1)&amp;"!"&amp;"F28")</f>
        <v>贵阳</v>
      </c>
      <c r="G52" s="153" t="str">
        <f ca="1">INDIRECT("5"&amp;(ROW(F1)-1)&amp;"!"&amp;"F27")</f>
        <v>忙传zf-jc31a
罗胜芬zf-jc72</v>
      </c>
      <c r="H52" s="153">
        <v>100</v>
      </c>
      <c r="I52" s="27" t="s">
        <v>336</v>
      </c>
    </row>
    <row r="53" spans="1:9" s="29" customFormat="1" ht="14.25">
      <c r="A53" s="238">
        <v>51</v>
      </c>
      <c r="B53" s="147" t="str">
        <f t="shared" ref="B53:B61" ca="1" si="30">INDIRECT("5"&amp;(ROW(B2)-1)&amp;"!"&amp;"D2")</f>
        <v>杨舒焜（北京）</v>
      </c>
      <c r="C53" s="148">
        <f t="shared" ref="C53:C61" ca="1" si="31">INDIRECT("5"&amp;(ROW(C2)-1)&amp;"!"&amp;"E25")</f>
        <v>1800</v>
      </c>
      <c r="D53" s="148">
        <f t="shared" ref="D53:D61" ca="1" si="32">INDIRECT("5"&amp;(ROW(D2)-1)&amp;"!"&amp;"F25")</f>
        <v>1800</v>
      </c>
      <c r="E53" s="149">
        <f t="shared" ref="E53:E61" ca="1" si="33">INDIRECT("5"&amp;(ROW(E2)-1)&amp;"!"&amp;"G25")</f>
        <v>0</v>
      </c>
      <c r="F53" s="150" t="str">
        <f t="shared" ref="F53:F61" ca="1" si="34">INDIRECT("5"&amp;(ROW(F2)-1)&amp;"!"&amp;"F28")</f>
        <v>北京</v>
      </c>
      <c r="G53" s="153" t="str">
        <f t="shared" ref="G53:G61" ca="1" si="35">INDIRECT("5"&amp;(ROW(F2)-1)&amp;"!"&amp;"F27")</f>
        <v>岑阿黑 zf-jc71</v>
      </c>
      <c r="H53" s="153">
        <v>100</v>
      </c>
      <c r="I53" s="27"/>
    </row>
    <row r="54" spans="1:9" s="29" customFormat="1" ht="24">
      <c r="A54" s="75">
        <v>52</v>
      </c>
      <c r="B54" s="147" t="str">
        <f t="shared" ca="1" si="30"/>
        <v xml:space="preserve"> 蓝海 贵阳</v>
      </c>
      <c r="C54" s="148">
        <f t="shared" ca="1" si="31"/>
        <v>3600</v>
      </c>
      <c r="D54" s="148">
        <f t="shared" ca="1" si="32"/>
        <v>2100</v>
      </c>
      <c r="E54" s="149">
        <f t="shared" ca="1" si="33"/>
        <v>1500</v>
      </c>
      <c r="F54" s="150" t="str">
        <f t="shared" ca="1" si="34"/>
        <v>贵阳</v>
      </c>
      <c r="G54" s="153" t="str">
        <f t="shared" ca="1" si="35"/>
        <v>杨婷 zf-zf-jc76
忙德东zf-js79a</v>
      </c>
      <c r="H54" s="153">
        <v>100</v>
      </c>
      <c r="I54" s="27" t="s">
        <v>339</v>
      </c>
    </row>
    <row r="55" spans="1:9" s="29" customFormat="1" ht="48">
      <c r="A55" s="238">
        <v>53</v>
      </c>
      <c r="B55" s="147" t="str">
        <f t="shared" ca="1" si="30"/>
        <v>流浪的狼（贵阳）</v>
      </c>
      <c r="C55" s="148">
        <f t="shared" ca="1" si="31"/>
        <v>6400</v>
      </c>
      <c r="D55" s="148">
        <f t="shared" ca="1" si="32"/>
        <v>6400</v>
      </c>
      <c r="E55" s="149">
        <f t="shared" ca="1" si="33"/>
        <v>0</v>
      </c>
      <c r="F55" s="150" t="str">
        <f t="shared" ca="1" si="34"/>
        <v>贵阳</v>
      </c>
      <c r="G55" s="153" t="str">
        <f t="shared" ca="1" si="35"/>
        <v>王廷牧zf-jc80a
王廷收zf-jc80b
王廷依zf-jc80c
王廷欢zf-jc80d</v>
      </c>
      <c r="H55" s="153">
        <v>100</v>
      </c>
      <c r="I55" s="27"/>
    </row>
    <row r="56" spans="1:9" s="29" customFormat="1" ht="14.25">
      <c r="A56" s="89">
        <v>54</v>
      </c>
      <c r="B56" s="147" t="str">
        <f t="shared" ca="1" si="30"/>
        <v>姚梅芳（贵阳）</v>
      </c>
      <c r="C56" s="148">
        <f t="shared" ca="1" si="31"/>
        <v>1500</v>
      </c>
      <c r="D56" s="148">
        <f t="shared" ca="1" si="32"/>
        <v>600</v>
      </c>
      <c r="E56" s="149">
        <f t="shared" ca="1" si="33"/>
        <v>900</v>
      </c>
      <c r="F56" s="150" t="str">
        <f t="shared" ca="1" si="34"/>
        <v>贵阳</v>
      </c>
      <c r="G56" s="153" t="str">
        <f t="shared" ca="1" si="35"/>
        <v>罗 洪 zf-jc15a</v>
      </c>
      <c r="H56" s="153">
        <v>100</v>
      </c>
      <c r="I56" s="27"/>
    </row>
    <row r="57" spans="1:9" s="29" customFormat="1" ht="14.25">
      <c r="A57" s="89">
        <v>55</v>
      </c>
      <c r="B57" s="147" t="str">
        <f t="shared" ca="1" si="30"/>
        <v>艾成睿 （贵阳）</v>
      </c>
      <c r="C57" s="148">
        <f t="shared" ca="1" si="31"/>
        <v>1500</v>
      </c>
      <c r="D57" s="148">
        <f t="shared" ca="1" si="32"/>
        <v>600</v>
      </c>
      <c r="E57" s="149">
        <f t="shared" ca="1" si="33"/>
        <v>900</v>
      </c>
      <c r="F57" s="150" t="str">
        <f t="shared" ca="1" si="34"/>
        <v>贵阳</v>
      </c>
      <c r="G57" s="153" t="str">
        <f t="shared" ca="1" si="35"/>
        <v>毛毛 zf-jc68</v>
      </c>
      <c r="H57" s="153">
        <v>100</v>
      </c>
      <c r="I57" s="27"/>
    </row>
    <row r="58" spans="1:9" s="29" customFormat="1" ht="14.25">
      <c r="A58" s="89">
        <v>56</v>
      </c>
      <c r="B58" s="147" t="str">
        <f t="shared" ca="1" si="30"/>
        <v>偉寶（江苏）</v>
      </c>
      <c r="C58" s="148">
        <f t="shared" ca="1" si="31"/>
        <v>1300</v>
      </c>
      <c r="D58" s="148">
        <f t="shared" ca="1" si="32"/>
        <v>1300</v>
      </c>
      <c r="E58" s="149">
        <f t="shared" ca="1" si="33"/>
        <v>0</v>
      </c>
      <c r="F58" s="150" t="str">
        <f t="shared" ca="1" si="34"/>
        <v>江苏江阴市</v>
      </c>
      <c r="G58" s="153" t="str">
        <f t="shared" ca="1" si="35"/>
        <v>余顺飞 zf-jc81a</v>
      </c>
      <c r="H58" s="153">
        <v>100</v>
      </c>
      <c r="I58" s="27"/>
    </row>
    <row r="59" spans="1:9" s="29" customFormat="1" ht="14.25">
      <c r="A59" s="89">
        <v>57</v>
      </c>
      <c r="B59" s="147" t="str">
        <f t="shared" ca="1" si="30"/>
        <v>诗词歌赋（贵阳）</v>
      </c>
      <c r="C59" s="148">
        <f t="shared" ca="1" si="31"/>
        <v>1200</v>
      </c>
      <c r="D59" s="148">
        <f t="shared" ca="1" si="32"/>
        <v>1200</v>
      </c>
      <c r="E59" s="149">
        <f t="shared" ca="1" si="33"/>
        <v>0</v>
      </c>
      <c r="F59" s="150" t="str">
        <f t="shared" ca="1" si="34"/>
        <v>贵阳</v>
      </c>
      <c r="G59" s="153" t="str">
        <f t="shared" ca="1" si="35"/>
        <v>罗勇 zf-jc15b</v>
      </c>
      <c r="H59" s="153">
        <v>100</v>
      </c>
      <c r="I59" s="27"/>
    </row>
    <row r="60" spans="1:9" s="29" customFormat="1" ht="24">
      <c r="A60" s="89">
        <v>58</v>
      </c>
      <c r="B60" s="147" t="str">
        <f t="shared" ca="1" si="30"/>
        <v>猫咪（北京）</v>
      </c>
      <c r="C60" s="148">
        <f t="shared" ca="1" si="31"/>
        <v>2400</v>
      </c>
      <c r="D60" s="148">
        <f t="shared" ca="1" si="32"/>
        <v>2400</v>
      </c>
      <c r="E60" s="149">
        <f t="shared" ca="1" si="33"/>
        <v>0</v>
      </c>
      <c r="F60" s="150" t="str">
        <f t="shared" ca="1" si="34"/>
        <v>北京</v>
      </c>
      <c r="G60" s="153" t="str">
        <f t="shared" ca="1" si="35"/>
        <v>王小流zf-jc75
杨小二zf-jc83a</v>
      </c>
      <c r="H60" s="205">
        <v>100</v>
      </c>
      <c r="I60" s="27"/>
    </row>
    <row r="61" spans="1:9" s="29" customFormat="1" ht="14.25">
      <c r="A61" s="89">
        <v>59</v>
      </c>
      <c r="B61" s="147" t="str">
        <f t="shared" ca="1" si="30"/>
        <v>牛福楠（北京）</v>
      </c>
      <c r="C61" s="148">
        <f t="shared" ca="1" si="31"/>
        <v>1100</v>
      </c>
      <c r="D61" s="148">
        <f t="shared" ca="1" si="32"/>
        <v>1100</v>
      </c>
      <c r="E61" s="149">
        <f t="shared" ca="1" si="33"/>
        <v>0</v>
      </c>
      <c r="F61" s="150" t="str">
        <f t="shared" ca="1" si="34"/>
        <v>北京</v>
      </c>
      <c r="G61" s="153" t="str">
        <f t="shared" ca="1" si="35"/>
        <v>罗阿草 zf-jc82</v>
      </c>
      <c r="H61" s="205">
        <v>100</v>
      </c>
      <c r="I61" s="206" t="s">
        <v>348</v>
      </c>
    </row>
    <row r="62" spans="1:9" s="29" customFormat="1" ht="14.25">
      <c r="A62" s="265">
        <v>60</v>
      </c>
      <c r="B62" s="266" t="str">
        <f ca="1">INDIRECT("6"&amp;(ROW(B1)-1)&amp;"!"&amp;"D2")</f>
        <v>已停止资助的助养人</v>
      </c>
      <c r="C62" s="267">
        <f ca="1">INDIRECT("6"&amp;(ROW(C1)-1)&amp;"!"&amp;"E25")</f>
        <v>19220</v>
      </c>
      <c r="D62" s="267">
        <f ca="1">INDIRECT("6"&amp;(ROW(D1)-1)&amp;"!"&amp;"F25")</f>
        <v>19220</v>
      </c>
      <c r="E62" s="268">
        <f ca="1">INDIRECT("6"&amp;(ROW(E1)-1)&amp;"!"&amp;"G25")</f>
        <v>0</v>
      </c>
      <c r="F62" s="269" t="str">
        <f ca="1">INDIRECT("6"&amp;(ROW(F1)-1)&amp;"!"&amp;"F28")</f>
        <v>全国</v>
      </c>
      <c r="G62" s="205" t="str">
        <f ca="1">INDIRECT("6"&amp;(ROW(F1)-1)&amp;"!"&amp;"F27")</f>
        <v>潘妹等人</v>
      </c>
      <c r="H62" s="205" t="s">
        <v>374</v>
      </c>
      <c r="I62" s="206" t="s">
        <v>375</v>
      </c>
    </row>
    <row r="63" spans="1:9" s="29" customFormat="1" ht="48">
      <c r="A63" s="89">
        <v>61</v>
      </c>
      <c r="B63" s="55" t="str">
        <f ca="1">INDIRECT("6"&amp;(ROW(B2)-1)&amp;"!"&amp;"D2")</f>
        <v>邝芷瑗（贵阳）</v>
      </c>
      <c r="C63" s="56">
        <f t="shared" ref="C63:C71" ca="1" si="36">INDIRECT("6"&amp;(ROW(C2)-1)&amp;"!"&amp;"E25")</f>
        <v>4800</v>
      </c>
      <c r="D63" s="56">
        <f t="shared" ref="D63:D71" ca="1" si="37">INDIRECT("6"&amp;(ROW(D2)-1)&amp;"!"&amp;"F25")</f>
        <v>4800</v>
      </c>
      <c r="E63" s="57">
        <f t="shared" ref="E63:E71" ca="1" si="38">INDIRECT("6"&amp;(ROW(E2)-1)&amp;"!"&amp;"G25")</f>
        <v>0</v>
      </c>
      <c r="F63" s="58" t="str">
        <f t="shared" ref="F63:F71" ca="1" si="39">INDIRECT("6"&amp;(ROW(F2)-1)&amp;"!"&amp;"F28")</f>
        <v>贵阳</v>
      </c>
      <c r="G63" s="133" t="str">
        <f t="shared" ref="G63:G71" ca="1" si="40">INDIRECT("6"&amp;(ROW(F2)-1)&amp;"!"&amp;"F27")</f>
        <v>岑仕兰zf-jc08b                 罗福之-zf-jc29                韦正芬-zf-jc73               余祥云-zf-jc78</v>
      </c>
      <c r="H63" s="133">
        <v>100</v>
      </c>
      <c r="I63" s="27" t="s">
        <v>393</v>
      </c>
    </row>
    <row r="64" spans="1:9" s="29" customFormat="1" ht="84">
      <c r="A64" s="265">
        <v>62</v>
      </c>
      <c r="B64" s="266" t="str">
        <f t="shared" ref="B64:B71" ca="1" si="41">INDIRECT("6"&amp;(ROW(B3)-1)&amp;"!"&amp;"D2")</f>
        <v>爱心汇贞丰志愿者</v>
      </c>
      <c r="C64" s="267">
        <f t="shared" ca="1" si="36"/>
        <v>9200</v>
      </c>
      <c r="D64" s="267">
        <f t="shared" ca="1" si="37"/>
        <v>9200</v>
      </c>
      <c r="E64" s="268">
        <f t="shared" ca="1" si="38"/>
        <v>0</v>
      </c>
      <c r="F64" s="269" t="str">
        <f t="shared" ca="1" si="39"/>
        <v>上海</v>
      </c>
      <c r="G64" s="205" t="str">
        <f t="shared" ca="1" si="40"/>
        <v>黄福草、岑帮建、杨胜忠、王占飞、罗阿笨、杨胜顶、杨阿别、岑建通、岑安安、韦成妹、王青灿、韦军、侬朝凤、韦万伦、杨胜周、侬朝敏、杨立龙、潘正平</v>
      </c>
      <c r="H64" s="205">
        <v>100</v>
      </c>
      <c r="I64" s="206" t="s">
        <v>423</v>
      </c>
    </row>
    <row r="65" spans="1:9" s="29" customFormat="1" ht="14.25">
      <c r="A65" s="265">
        <v>63</v>
      </c>
      <c r="B65" s="266" t="str">
        <f t="shared" ca="1" si="41"/>
        <v>秦娜 （昆明）</v>
      </c>
      <c r="C65" s="267">
        <f t="shared" ca="1" si="36"/>
        <v>800</v>
      </c>
      <c r="D65" s="267">
        <f t="shared" ca="1" si="37"/>
        <v>800</v>
      </c>
      <c r="E65" s="268">
        <f t="shared" ca="1" si="38"/>
        <v>0</v>
      </c>
      <c r="F65" s="269" t="str">
        <f t="shared" ca="1" si="39"/>
        <v>昆明</v>
      </c>
      <c r="G65" s="205" t="str">
        <f t="shared" ca="1" si="40"/>
        <v>杨立青 zf-jc87a</v>
      </c>
      <c r="H65" s="205">
        <v>100</v>
      </c>
      <c r="I65" s="206" t="s">
        <v>428</v>
      </c>
    </row>
    <row r="66" spans="1:9" s="29" customFormat="1" ht="51.75" customHeight="1">
      <c r="A66" s="265">
        <v>64</v>
      </c>
      <c r="B66" s="266" t="str">
        <f t="shared" ca="1" si="41"/>
        <v>四月雪（贵阳）</v>
      </c>
      <c r="C66" s="267">
        <f t="shared" ca="1" si="36"/>
        <v>3200</v>
      </c>
      <c r="D66" s="267">
        <f t="shared" ca="1" si="37"/>
        <v>2800</v>
      </c>
      <c r="E66" s="268">
        <f t="shared" ca="1" si="38"/>
        <v>400</v>
      </c>
      <c r="F66" s="269" t="str">
        <f t="shared" ca="1" si="39"/>
        <v>贵阳</v>
      </c>
      <c r="G66" s="205" t="str">
        <f t="shared" ca="1" si="40"/>
        <v>韦成龙zf-js71a
韦成方zf-js71c
岑娟娟zf-js72a
岑端端zf-js72b</v>
      </c>
      <c r="H66" s="205">
        <v>100</v>
      </c>
      <c r="I66" s="206" t="s">
        <v>441</v>
      </c>
    </row>
    <row r="67" spans="1:9" s="29" customFormat="1" ht="14.25">
      <c r="A67" s="265">
        <v>65</v>
      </c>
      <c r="B67" s="266" t="str">
        <f t="shared" ca="1" si="41"/>
        <v>灰太狼（贞丰）</v>
      </c>
      <c r="C67" s="267">
        <f t="shared" ca="1" si="36"/>
        <v>600</v>
      </c>
      <c r="D67" s="267">
        <f t="shared" ca="1" si="37"/>
        <v>600</v>
      </c>
      <c r="E67" s="268">
        <f t="shared" ca="1" si="38"/>
        <v>0</v>
      </c>
      <c r="F67" s="269" t="str">
        <f t="shared" ca="1" si="39"/>
        <v>贞丰</v>
      </c>
      <c r="G67" s="205" t="str">
        <f t="shared" ca="1" si="40"/>
        <v>罗思思zf-js74a</v>
      </c>
      <c r="H67" s="205">
        <v>100</v>
      </c>
      <c r="I67" s="206" t="s">
        <v>505</v>
      </c>
    </row>
    <row r="68" spans="1:9" s="29" customFormat="1" ht="24" customHeight="1">
      <c r="A68" s="265">
        <v>66</v>
      </c>
      <c r="B68" s="266" t="str">
        <f t="shared" ca="1" si="41"/>
        <v>燕子（贵阳）</v>
      </c>
      <c r="C68" s="267">
        <f t="shared" ca="1" si="36"/>
        <v>2400</v>
      </c>
      <c r="D68" s="267">
        <f t="shared" ca="1" si="37"/>
        <v>1200</v>
      </c>
      <c r="E68" s="268">
        <f t="shared" ca="1" si="38"/>
        <v>1200</v>
      </c>
      <c r="F68" s="269" t="str">
        <f t="shared" ca="1" si="39"/>
        <v>贵阳</v>
      </c>
      <c r="G68" s="205" t="str">
        <f t="shared" ca="1" si="40"/>
        <v>陆启珍 zf-js16c
王青帅 zf-js75b</v>
      </c>
      <c r="H68" s="205">
        <v>100</v>
      </c>
      <c r="I68" s="206" t="s">
        <v>506</v>
      </c>
    </row>
    <row r="69" spans="1:9" s="29" customFormat="1" ht="14.25" customHeight="1">
      <c r="A69" s="89">
        <v>67</v>
      </c>
      <c r="B69" s="55" t="str">
        <f t="shared" ca="1" si="41"/>
        <v>郝言会（重庆）</v>
      </c>
      <c r="C69" s="56">
        <f t="shared" ca="1" si="36"/>
        <v>300</v>
      </c>
      <c r="D69" s="56">
        <f t="shared" ca="1" si="37"/>
        <v>300</v>
      </c>
      <c r="E69" s="57">
        <f t="shared" ca="1" si="38"/>
        <v>0</v>
      </c>
      <c r="F69" s="58" t="str">
        <f t="shared" ca="1" si="39"/>
        <v>重庆</v>
      </c>
      <c r="G69" s="133" t="str">
        <f t="shared" ca="1" si="40"/>
        <v>忙彤彤zf-jc52b</v>
      </c>
      <c r="H69" s="133">
        <v>100</v>
      </c>
      <c r="I69" s="27" t="s">
        <v>639</v>
      </c>
    </row>
    <row r="70" spans="1:9" s="29" customFormat="1" ht="14.25" customHeight="1">
      <c r="A70" s="89">
        <v>68</v>
      </c>
      <c r="B70" s="55" t="str">
        <f t="shared" ca="1" si="41"/>
        <v>王易丽（重庆）</v>
      </c>
      <c r="C70" s="56">
        <f t="shared" ca="1" si="36"/>
        <v>300</v>
      </c>
      <c r="D70" s="56">
        <f t="shared" ca="1" si="37"/>
        <v>300</v>
      </c>
      <c r="E70" s="57">
        <f t="shared" ca="1" si="38"/>
        <v>0</v>
      </c>
      <c r="F70" s="58" t="str">
        <f t="shared" ca="1" si="39"/>
        <v>重庆</v>
      </c>
      <c r="G70" s="133" t="str">
        <f t="shared" ca="1" si="40"/>
        <v>李志修 zf-jc13b</v>
      </c>
      <c r="H70" s="133">
        <v>100</v>
      </c>
      <c r="I70" s="27" t="s">
        <v>639</v>
      </c>
    </row>
    <row r="71" spans="1:9" s="29" customFormat="1" ht="24" customHeight="1">
      <c r="A71" s="265">
        <v>69</v>
      </c>
      <c r="B71" s="266" t="str">
        <f t="shared" ca="1" si="41"/>
        <v>吴蕊君（贵阳）</v>
      </c>
      <c r="C71" s="267">
        <f t="shared" ca="1" si="36"/>
        <v>800</v>
      </c>
      <c r="D71" s="267">
        <f t="shared" ca="1" si="37"/>
        <v>800</v>
      </c>
      <c r="E71" s="268">
        <f t="shared" ca="1" si="38"/>
        <v>0</v>
      </c>
      <c r="F71" s="269" t="str">
        <f t="shared" ca="1" si="39"/>
        <v>贵阳</v>
      </c>
      <c r="G71" s="205" t="str">
        <f t="shared" ca="1" si="40"/>
        <v>陈锦云zf-jc86b
岑福芬zf-jc26</v>
      </c>
      <c r="H71" s="205">
        <v>100</v>
      </c>
      <c r="I71" s="27" t="s">
        <v>638</v>
      </c>
    </row>
    <row r="72" spans="1:9" s="29" customFormat="1" ht="14.25">
      <c r="A72" s="249">
        <v>70</v>
      </c>
      <c r="B72" s="250" t="str">
        <f ca="1">INDIRECT("7"&amp;(ROW(B1)-1)&amp;"!"&amp;"D2")</f>
        <v>资助人姓名（住址）</v>
      </c>
      <c r="C72" s="251">
        <f ca="1">INDIRECT("7"&amp;(ROW(C1)-1)&amp;"!"&amp;"E25")</f>
        <v>0</v>
      </c>
      <c r="D72" s="251">
        <f ca="1">INDIRECT("7"&amp;(ROW(D1)-1)&amp;"!"&amp;"F25")</f>
        <v>0</v>
      </c>
      <c r="E72" s="252">
        <f ca="1">INDIRECT("7"&amp;(ROW(E1)-1)&amp;"!"&amp;"G25")</f>
        <v>0</v>
      </c>
      <c r="F72" s="253" t="str">
        <f ca="1">INDIRECT("7"&amp;(ROW(F1)-1)&amp;"!"&amp;"F28")</f>
        <v xml:space="preserve">XXX </v>
      </c>
      <c r="G72" s="254" t="str">
        <f ca="1">INDIRECT("7"&amp;(ROW(F1)-1)&amp;"!"&amp;"F27")</f>
        <v>XXX zf-jcXXX</v>
      </c>
      <c r="H72" s="254"/>
      <c r="I72" s="255"/>
    </row>
    <row r="73" spans="1:9" s="29" customFormat="1" ht="14.25">
      <c r="A73" s="249">
        <v>71</v>
      </c>
      <c r="B73" s="250" t="str">
        <f t="shared" ref="B73:B81" ca="1" si="42">INDIRECT("7"&amp;(ROW(B2)-1)&amp;"!"&amp;"D2")</f>
        <v>资助人姓名（住址）</v>
      </c>
      <c r="C73" s="251">
        <f t="shared" ref="C73:C81" ca="1" si="43">INDIRECT("7"&amp;(ROW(C2)-1)&amp;"!"&amp;"E25")</f>
        <v>0</v>
      </c>
      <c r="D73" s="251">
        <f t="shared" ref="D73:D81" ca="1" si="44">INDIRECT("7"&amp;(ROW(D2)-1)&amp;"!"&amp;"F25")</f>
        <v>0</v>
      </c>
      <c r="E73" s="252">
        <f t="shared" ref="E73:E81" ca="1" si="45">INDIRECT("7"&amp;(ROW(E2)-1)&amp;"!"&amp;"G25")</f>
        <v>0</v>
      </c>
      <c r="F73" s="253" t="str">
        <f t="shared" ref="F73:F81" ca="1" si="46">INDIRECT("7"&amp;(ROW(F2)-1)&amp;"!"&amp;"F28")</f>
        <v xml:space="preserve">XXX </v>
      </c>
      <c r="G73" s="254" t="str">
        <f t="shared" ref="G73:G81" ca="1" si="47">INDIRECT("7"&amp;(ROW(F2)-1)&amp;"!"&amp;"F27")</f>
        <v>XXX zf-jcXXX</v>
      </c>
      <c r="H73" s="254"/>
      <c r="I73" s="255"/>
    </row>
    <row r="74" spans="1:9" s="29" customFormat="1" ht="14.25">
      <c r="A74" s="249">
        <v>72</v>
      </c>
      <c r="B74" s="250" t="str">
        <f t="shared" ca="1" si="42"/>
        <v>资助人姓名（住址）</v>
      </c>
      <c r="C74" s="251">
        <f t="shared" ca="1" si="43"/>
        <v>0</v>
      </c>
      <c r="D74" s="251">
        <f t="shared" ca="1" si="44"/>
        <v>0</v>
      </c>
      <c r="E74" s="252">
        <f t="shared" ca="1" si="45"/>
        <v>0</v>
      </c>
      <c r="F74" s="253" t="str">
        <f t="shared" ca="1" si="46"/>
        <v xml:space="preserve">XXX </v>
      </c>
      <c r="G74" s="254" t="str">
        <f t="shared" ca="1" si="47"/>
        <v>XXX zf-jcXXX</v>
      </c>
      <c r="H74" s="254"/>
      <c r="I74" s="255"/>
    </row>
    <row r="75" spans="1:9" s="29" customFormat="1" ht="14.25">
      <c r="A75" s="249">
        <v>73</v>
      </c>
      <c r="B75" s="250" t="str">
        <f t="shared" ca="1" si="42"/>
        <v>资助人姓名（住址）</v>
      </c>
      <c r="C75" s="251">
        <f t="shared" ca="1" si="43"/>
        <v>0</v>
      </c>
      <c r="D75" s="251">
        <f t="shared" ca="1" si="44"/>
        <v>0</v>
      </c>
      <c r="E75" s="252">
        <f t="shared" ca="1" si="45"/>
        <v>0</v>
      </c>
      <c r="F75" s="253" t="str">
        <f t="shared" ca="1" si="46"/>
        <v xml:space="preserve">XXX </v>
      </c>
      <c r="G75" s="254" t="str">
        <f t="shared" ca="1" si="47"/>
        <v>XXX zf-jcXXX</v>
      </c>
      <c r="H75" s="254"/>
      <c r="I75" s="255"/>
    </row>
    <row r="76" spans="1:9" ht="14.25">
      <c r="A76" s="249">
        <v>74</v>
      </c>
      <c r="B76" s="250" t="str">
        <f t="shared" ca="1" si="42"/>
        <v>资助人姓名（住址）</v>
      </c>
      <c r="C76" s="251">
        <f t="shared" ca="1" si="43"/>
        <v>0</v>
      </c>
      <c r="D76" s="251">
        <f t="shared" ca="1" si="44"/>
        <v>0</v>
      </c>
      <c r="E76" s="252">
        <f t="shared" ca="1" si="45"/>
        <v>0</v>
      </c>
      <c r="F76" s="253" t="str">
        <f t="shared" ca="1" si="46"/>
        <v xml:space="preserve">XXX </v>
      </c>
      <c r="G76" s="254" t="str">
        <f t="shared" ca="1" si="47"/>
        <v>XXX zf-jcXXX</v>
      </c>
      <c r="H76" s="254"/>
      <c r="I76" s="255"/>
    </row>
    <row r="77" spans="1:9" ht="14.25">
      <c r="A77" s="249">
        <v>75</v>
      </c>
      <c r="B77" s="250" t="str">
        <f t="shared" ca="1" si="42"/>
        <v>资助人姓名（住址）</v>
      </c>
      <c r="C77" s="251">
        <f t="shared" ca="1" si="43"/>
        <v>0</v>
      </c>
      <c r="D77" s="251">
        <f t="shared" ca="1" si="44"/>
        <v>0</v>
      </c>
      <c r="E77" s="252">
        <f t="shared" ca="1" si="45"/>
        <v>0</v>
      </c>
      <c r="F77" s="253" t="str">
        <f t="shared" ca="1" si="46"/>
        <v xml:space="preserve">XXX </v>
      </c>
      <c r="G77" s="254" t="str">
        <f t="shared" ca="1" si="47"/>
        <v>XXX zf-jcXXX</v>
      </c>
      <c r="H77" s="254"/>
      <c r="I77" s="255"/>
    </row>
    <row r="78" spans="1:9" ht="14.25">
      <c r="A78" s="249">
        <v>76</v>
      </c>
      <c r="B78" s="250" t="str">
        <f t="shared" ca="1" si="42"/>
        <v>资助人姓名（住址）</v>
      </c>
      <c r="C78" s="251">
        <f t="shared" ca="1" si="43"/>
        <v>0</v>
      </c>
      <c r="D78" s="251">
        <f t="shared" ca="1" si="44"/>
        <v>0</v>
      </c>
      <c r="E78" s="252">
        <f t="shared" ca="1" si="45"/>
        <v>0</v>
      </c>
      <c r="F78" s="253" t="str">
        <f t="shared" ca="1" si="46"/>
        <v xml:space="preserve">XXX </v>
      </c>
      <c r="G78" s="254" t="str">
        <f t="shared" ca="1" si="47"/>
        <v>XXX zf-jcXXX</v>
      </c>
      <c r="H78" s="254"/>
      <c r="I78" s="255"/>
    </row>
    <row r="79" spans="1:9" ht="14.25">
      <c r="A79" s="249">
        <v>77</v>
      </c>
      <c r="B79" s="250" t="str">
        <f t="shared" ca="1" si="42"/>
        <v>资助人姓名（住址）</v>
      </c>
      <c r="C79" s="251">
        <f t="shared" ca="1" si="43"/>
        <v>0</v>
      </c>
      <c r="D79" s="251">
        <f t="shared" ca="1" si="44"/>
        <v>0</v>
      </c>
      <c r="E79" s="252">
        <f t="shared" ca="1" si="45"/>
        <v>0</v>
      </c>
      <c r="F79" s="253" t="str">
        <f t="shared" ca="1" si="46"/>
        <v xml:space="preserve">XXX </v>
      </c>
      <c r="G79" s="254" t="str">
        <f t="shared" ca="1" si="47"/>
        <v>XXX zf-jcXXX</v>
      </c>
      <c r="H79" s="254"/>
      <c r="I79" s="255"/>
    </row>
    <row r="80" spans="1:9" ht="14.25">
      <c r="A80" s="249">
        <v>78</v>
      </c>
      <c r="B80" s="250" t="str">
        <f t="shared" ca="1" si="42"/>
        <v>资助人姓名（住址）</v>
      </c>
      <c r="C80" s="251">
        <f t="shared" ca="1" si="43"/>
        <v>0</v>
      </c>
      <c r="D80" s="251">
        <f t="shared" ca="1" si="44"/>
        <v>0</v>
      </c>
      <c r="E80" s="252">
        <f t="shared" ca="1" si="45"/>
        <v>0</v>
      </c>
      <c r="F80" s="253" t="str">
        <f t="shared" ca="1" si="46"/>
        <v xml:space="preserve">XXX </v>
      </c>
      <c r="G80" s="254" t="str">
        <f t="shared" ca="1" si="47"/>
        <v>XXX zf-jcXXX</v>
      </c>
      <c r="H80" s="254"/>
      <c r="I80" s="255"/>
    </row>
    <row r="81" spans="1:9" ht="14.25">
      <c r="A81" s="249">
        <v>79</v>
      </c>
      <c r="B81" s="250" t="str">
        <f t="shared" ca="1" si="42"/>
        <v>资助人姓名（住址）</v>
      </c>
      <c r="C81" s="251">
        <f t="shared" ca="1" si="43"/>
        <v>0</v>
      </c>
      <c r="D81" s="251">
        <f t="shared" ca="1" si="44"/>
        <v>0</v>
      </c>
      <c r="E81" s="252">
        <f t="shared" ca="1" si="45"/>
        <v>0</v>
      </c>
      <c r="F81" s="253" t="str">
        <f t="shared" ca="1" si="46"/>
        <v xml:space="preserve">XXX </v>
      </c>
      <c r="G81" s="254" t="str">
        <f t="shared" ca="1" si="47"/>
        <v>XXX zf-jcXXX</v>
      </c>
      <c r="H81" s="254"/>
      <c r="I81" s="255"/>
    </row>
    <row r="82" spans="1:9" ht="14.25">
      <c r="A82" s="249">
        <v>80</v>
      </c>
      <c r="B82" s="250" t="str">
        <f ca="1">INDIRECT("8"&amp;(ROW(B1)-1)&amp;"!"&amp;"D2")</f>
        <v>资助人姓名（住址）</v>
      </c>
      <c r="C82" s="251">
        <f ca="1">INDIRECT("8"&amp;(ROW(C1)-1)&amp;"!"&amp;"E25")</f>
        <v>0</v>
      </c>
      <c r="D82" s="251">
        <f ca="1">INDIRECT("8"&amp;(ROW(D1)-1)&amp;"!"&amp;"F25")</f>
        <v>0</v>
      </c>
      <c r="E82" s="252">
        <f ca="1">INDIRECT("8"&amp;(ROW(E1)-1)&amp;"!"&amp;"G25")</f>
        <v>0</v>
      </c>
      <c r="F82" s="253" t="str">
        <f ca="1">INDIRECT("8"&amp;(ROW(F1)-1)&amp;"!"&amp;"F28")</f>
        <v xml:space="preserve">XXX </v>
      </c>
      <c r="G82" s="254" t="str">
        <f ca="1">INDIRECT("8"&amp;(ROW(F1)-1)&amp;"!"&amp;"F27")</f>
        <v>XXX zf-jcXXX</v>
      </c>
      <c r="H82" s="254"/>
      <c r="I82" s="255"/>
    </row>
    <row r="83" spans="1:9" ht="20.100000000000001" customHeight="1">
      <c r="A83" s="59"/>
      <c r="B83" s="59"/>
      <c r="C83" s="60">
        <f ca="1">SUM(C3:C71)</f>
        <v>533640</v>
      </c>
      <c r="D83" s="60">
        <f ca="1">SUM(D3:D82)</f>
        <v>510940</v>
      </c>
      <c r="E83" s="60">
        <f ca="1">C83-D83</f>
        <v>22700</v>
      </c>
      <c r="F83" s="20"/>
      <c r="G83" s="20"/>
      <c r="H83" s="20"/>
      <c r="I83" s="20"/>
    </row>
    <row r="84" spans="1:9" ht="20.100000000000001" customHeight="1">
      <c r="A84" s="58"/>
      <c r="B84" s="58" t="s">
        <v>33</v>
      </c>
      <c r="C84" s="296">
        <f ca="1">C83</f>
        <v>533640</v>
      </c>
      <c r="D84" s="296"/>
      <c r="E84" s="296"/>
      <c r="F84" s="28"/>
      <c r="G84" s="28"/>
      <c r="H84" s="28"/>
      <c r="I84" s="6"/>
    </row>
    <row r="85" spans="1:9" ht="20.100000000000001" customHeight="1">
      <c r="A85" s="58"/>
      <c r="B85" s="58" t="s">
        <v>34</v>
      </c>
      <c r="C85" s="296">
        <f ca="1">D83</f>
        <v>510940</v>
      </c>
      <c r="D85" s="296"/>
      <c r="E85" s="296"/>
      <c r="F85" s="28"/>
      <c r="G85" s="28"/>
      <c r="H85" s="28"/>
      <c r="I85" s="6"/>
    </row>
    <row r="86" spans="1:9" ht="20.100000000000001" customHeight="1">
      <c r="A86" s="58"/>
      <c r="B86" s="58" t="s">
        <v>30</v>
      </c>
      <c r="C86" s="296">
        <f ca="1">E83</f>
        <v>22700</v>
      </c>
      <c r="D86" s="296"/>
      <c r="E86" s="296"/>
      <c r="F86" s="58"/>
      <c r="G86" s="28"/>
      <c r="H86" s="28"/>
      <c r="I86" s="6"/>
    </row>
    <row r="87" spans="1:9" ht="20.100000000000001" customHeight="1">
      <c r="A87" s="58" t="s">
        <v>178</v>
      </c>
      <c r="B87" s="58" t="s">
        <v>168</v>
      </c>
      <c r="C87" s="58"/>
      <c r="D87" s="58" t="s">
        <v>29</v>
      </c>
      <c r="E87" s="58" t="s">
        <v>113</v>
      </c>
      <c r="F87" s="58"/>
      <c r="G87" s="28"/>
      <c r="H87" s="28"/>
      <c r="I87" s="6"/>
    </row>
    <row r="88" spans="1:9" ht="20.100000000000001" customHeight="1">
      <c r="A88" s="58"/>
      <c r="B88" s="28"/>
      <c r="C88" s="28"/>
      <c r="D88" s="28" t="s">
        <v>32</v>
      </c>
      <c r="E88" s="61">
        <v>42948</v>
      </c>
      <c r="F88" s="62"/>
      <c r="G88" s="28"/>
      <c r="H88" s="28"/>
      <c r="I88" s="6"/>
    </row>
    <row r="89" spans="1:9" ht="22.5" customHeight="1">
      <c r="A89" s="298" t="s">
        <v>432</v>
      </c>
      <c r="B89" s="298"/>
      <c r="C89" s="298"/>
      <c r="D89" s="298"/>
      <c r="E89" s="298"/>
      <c r="F89" s="298"/>
      <c r="G89" s="298"/>
      <c r="H89" s="298"/>
      <c r="I89" s="298"/>
    </row>
    <row r="90" spans="1:9" ht="14.25">
      <c r="A90" s="63"/>
    </row>
    <row r="91" spans="1:9">
      <c r="A91" s="1"/>
    </row>
    <row r="92" spans="1:9" ht="14.25">
      <c r="A92" s="63"/>
    </row>
    <row r="93" spans="1:9" ht="14.25">
      <c r="A93" s="63"/>
    </row>
    <row r="94" spans="1:9" ht="14.25">
      <c r="A94" s="63"/>
    </row>
    <row r="95" spans="1:9" ht="14.25">
      <c r="A95" s="63"/>
    </row>
    <row r="96" spans="1:9" ht="14.25">
      <c r="A96" s="63"/>
    </row>
    <row r="97" spans="1:1" ht="14.25">
      <c r="A97" s="63"/>
    </row>
    <row r="98" spans="1:1" ht="14.25">
      <c r="A98" s="63"/>
    </row>
    <row r="99" spans="1:1" ht="14.25">
      <c r="A99" s="63"/>
    </row>
    <row r="100" spans="1:1" ht="14.25">
      <c r="A100" s="63"/>
    </row>
    <row r="101" spans="1:1" ht="14.25">
      <c r="A101" s="63"/>
    </row>
    <row r="102" spans="1:1" ht="14.25">
      <c r="A102" s="63"/>
    </row>
    <row r="103" spans="1:1" ht="14.25">
      <c r="A103" s="63"/>
    </row>
    <row r="104" spans="1:1" ht="14.25">
      <c r="A104" s="63"/>
    </row>
    <row r="105" spans="1:1" ht="14.25">
      <c r="A105" s="63"/>
    </row>
    <row r="106" spans="1:1" ht="14.25">
      <c r="A106" s="63"/>
    </row>
    <row r="107" spans="1:1" ht="14.25">
      <c r="A107" s="63"/>
    </row>
    <row r="108" spans="1:1" ht="14.25">
      <c r="A108" s="63"/>
    </row>
    <row r="109" spans="1:1" ht="14.25">
      <c r="A109" s="63"/>
    </row>
    <row r="110" spans="1:1" ht="14.25">
      <c r="A110" s="63"/>
    </row>
    <row r="111" spans="1:1" ht="14.25">
      <c r="A111" s="63"/>
    </row>
    <row r="112" spans="1:1" ht="14.25">
      <c r="A112" s="63"/>
    </row>
    <row r="113" spans="1:1" ht="14.25">
      <c r="A113" s="63"/>
    </row>
    <row r="114" spans="1:1" ht="14.25">
      <c r="A114" s="63"/>
    </row>
    <row r="115" spans="1:1" ht="14.25">
      <c r="A115" s="63"/>
    </row>
    <row r="116" spans="1:1" ht="14.25">
      <c r="A116" s="63"/>
    </row>
    <row r="117" spans="1:1" ht="14.25">
      <c r="A117" s="63"/>
    </row>
    <row r="118" spans="1:1" ht="14.25">
      <c r="A118" s="63"/>
    </row>
    <row r="119" spans="1:1" ht="14.25">
      <c r="A119" s="63"/>
    </row>
    <row r="120" spans="1:1" ht="14.25">
      <c r="A120" s="63"/>
    </row>
    <row r="121" spans="1:1" ht="14.25">
      <c r="A121" s="63"/>
    </row>
    <row r="122" spans="1:1" ht="14.25">
      <c r="A122" s="63"/>
    </row>
    <row r="123" spans="1:1" ht="14.25">
      <c r="A123" s="63"/>
    </row>
    <row r="124" spans="1:1" ht="14.25">
      <c r="A124" s="63"/>
    </row>
    <row r="125" spans="1:1" ht="14.25">
      <c r="A125" s="63"/>
    </row>
    <row r="126" spans="1:1" ht="14.25">
      <c r="A126" s="63"/>
    </row>
    <row r="127" spans="1:1" ht="14.25">
      <c r="A127" s="63"/>
    </row>
    <row r="128" spans="1:1" ht="14.25">
      <c r="A128" s="63"/>
    </row>
    <row r="129" spans="1:1" ht="14.25">
      <c r="A129" s="63"/>
    </row>
    <row r="130" spans="1:1" ht="14.25">
      <c r="A130" s="63"/>
    </row>
    <row r="131" spans="1:1" ht="14.25">
      <c r="A131" s="63"/>
    </row>
    <row r="132" spans="1:1" ht="14.25">
      <c r="A132" s="63"/>
    </row>
    <row r="133" spans="1:1" ht="14.25">
      <c r="A133" s="63"/>
    </row>
  </sheetData>
  <autoFilter ref="A2:I89"/>
  <mergeCells count="5">
    <mergeCell ref="C84:E84"/>
    <mergeCell ref="C85:E85"/>
    <mergeCell ref="C86:E86"/>
    <mergeCell ref="A1:I1"/>
    <mergeCell ref="A89:I89"/>
  </mergeCells>
  <phoneticPr fontId="2" type="noConversion"/>
  <hyperlinks>
    <hyperlink ref="A3" location="01!a1" display="01!a1"/>
    <hyperlink ref="A4" location="02!a1" display="02!a1"/>
    <hyperlink ref="A82" location="'80'!A1" display="'80'!A1"/>
    <hyperlink ref="A79" location="'77'!A1" display="'77'!A1"/>
    <hyperlink ref="A76" location="'74'!A1" display="'74'!A1"/>
    <hyperlink ref="A73" location="'71'!A1" display="'71'!A1"/>
    <hyperlink ref="A80" location="'78'!A1" display="'78'!A1"/>
    <hyperlink ref="A77" location="'75'!A1" display="'75'!A1"/>
    <hyperlink ref="A74" location="'72'!A1" display="'72'!A1"/>
    <hyperlink ref="A81" location="'79'!A1" display="'79'!A1"/>
    <hyperlink ref="A78" location="'76'!A1" display="'76'!A1"/>
    <hyperlink ref="A75" location="'73'!A1" display="'73'!A1"/>
    <hyperlink ref="A72" location="'70'!A1" display="'70'!A1"/>
    <hyperlink ref="A71" location="'69'!A1" display="'69'!A1"/>
    <hyperlink ref="A70" location="'68'!A1" display="'68'!A1"/>
    <hyperlink ref="A69" location="'67'!A1" display="'67'!A1"/>
    <hyperlink ref="A68" location="'66'!A1" display="'66'!A1"/>
    <hyperlink ref="A67" location="'65'!A1" display="'65'!A1"/>
    <hyperlink ref="A66" location="'64'!A1" display="'64'!A1"/>
    <hyperlink ref="A65" location="'63'!A1" display="'63'!A1"/>
    <hyperlink ref="A64" location="'62'!A1" display="'62'!A1"/>
    <hyperlink ref="A63" location="'61'!A1" display="'61'!A1"/>
    <hyperlink ref="A62" location="'60'!A1" display="'60'!A1"/>
    <hyperlink ref="A61" location="'59'!A1" display="'59'!A1"/>
    <hyperlink ref="A60" location="'58'!A1" display="'58'!A1"/>
    <hyperlink ref="A59" location="'57'!A1" display="'57'!A1"/>
    <hyperlink ref="A58" location="'56'!A1" display="'56'!A1"/>
    <hyperlink ref="A57" location="'55'!A1" display="'55'!A1"/>
    <hyperlink ref="A55" location="53!a1" display="53!a1"/>
    <hyperlink ref="A56" location="'54'!A1" display="'54'!A1"/>
    <hyperlink ref="A54" location="52!a1" display="52!a1"/>
    <hyperlink ref="A53" location="51!a1" display="51!a1"/>
    <hyperlink ref="A52" location="50!a1" display="50!a1"/>
    <hyperlink ref="A51" location="49!a1" display="49!a1"/>
    <hyperlink ref="A50" location="48!a1" display="48!a1"/>
    <hyperlink ref="A49" location="47!a1" display="47!a1"/>
    <hyperlink ref="A48" location="46!a1" display="46!a1"/>
    <hyperlink ref="A47" location="45!a1" display="45!a1"/>
    <hyperlink ref="A46" location="44!a1" display="44!a1"/>
    <hyperlink ref="A45" location="43!a1" display="43!a1"/>
    <hyperlink ref="A44" location="42!a1" display="42!a1"/>
    <hyperlink ref="A43" location="41!a1" display="41!a1"/>
    <hyperlink ref="A42" location="40!a1" display="40!a1"/>
    <hyperlink ref="A41" location="39!a1" display="39!a1"/>
    <hyperlink ref="A40" location="38!a1" display="38!a1"/>
    <hyperlink ref="A39" location="37!a1" display="37!a1"/>
    <hyperlink ref="A38" location="36!a1" display="36!a1"/>
    <hyperlink ref="A37" location="35!a1" display="35!a1"/>
    <hyperlink ref="A36" location="34!a1" display="34!a1"/>
    <hyperlink ref="A35" location="33!a1" display="33!a1"/>
    <hyperlink ref="A34" location="32!a1" display="32!a1"/>
    <hyperlink ref="A33" location="31!a1" display="31!a1"/>
    <hyperlink ref="A32" location="30!a1" display="30!a1"/>
    <hyperlink ref="A31" location="29!a1" display="29!a1"/>
    <hyperlink ref="A30" location="28!a1" display="28!a1"/>
    <hyperlink ref="A29" location="27!a1" display="27!a1"/>
    <hyperlink ref="A28" location="26!a1" display="26!a1"/>
    <hyperlink ref="A27" location="25!a1" display="25!a1"/>
    <hyperlink ref="A26" location="24!a1" display="24!a1"/>
    <hyperlink ref="A25" location="23!a1" display="23!a1"/>
    <hyperlink ref="A24" location="22!a1" display="22!a1"/>
    <hyperlink ref="A23" location="21!a1" display="21!a1"/>
    <hyperlink ref="A22" location="20!a1" display="20!a1"/>
    <hyperlink ref="A21" location="19!a1" display="19!a1"/>
    <hyperlink ref="A20" location="18!a1" display="18!a1"/>
    <hyperlink ref="A19" location="17!a1" display="17!a1"/>
    <hyperlink ref="A18" location="16!a1" display="16!a1"/>
    <hyperlink ref="A17" location="15!a1" display="15!a1"/>
    <hyperlink ref="A16" location="14!a1" display="14!a1"/>
    <hyperlink ref="A15" location="13!a1" display="13!a1"/>
    <hyperlink ref="A14" location="12!a1" display="12!a1"/>
    <hyperlink ref="A13" location="11!a1" display="11!a1"/>
    <hyperlink ref="A12" location="10!a1" display="10!a1"/>
    <hyperlink ref="A11" location="09!a1" display="09!a1"/>
    <hyperlink ref="A9" location="07!a1" display="07!a1"/>
    <hyperlink ref="A8" location="06!a1" display="06!a1"/>
    <hyperlink ref="A5" location="03!a1" display="03!a1"/>
    <hyperlink ref="A7" location="05!a1" display="05!a1"/>
    <hyperlink ref="A6" location="'04'!A1" display="'04'!A1"/>
    <hyperlink ref="A10" location="'08'!A1" display="'08'!A1"/>
  </hyperlinks>
  <printOptions horizontalCentered="1" verticalCentered="1"/>
  <pageMargins left="0.25" right="0.25" top="0.75" bottom="0.75" header="0.3" footer="0.3"/>
  <pageSetup paperSize="9" orientation="landscape" r:id="rId1"/>
  <headerFooter alignWithMargins="0"/>
  <cellWatches>
    <cellWatch r="E88"/>
  </cellWatche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4.8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49.87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157</v>
      </c>
      <c r="E2" s="16" t="s">
        <v>42</v>
      </c>
      <c r="F2" s="9" t="s">
        <v>17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342</v>
      </c>
      <c r="E5" s="223">
        <v>4800</v>
      </c>
      <c r="F5" s="194">
        <v>4800</v>
      </c>
      <c r="G5" s="195">
        <f>E5-F5</f>
        <v>0</v>
      </c>
      <c r="H5" s="220"/>
      <c r="I5" s="221"/>
      <c r="J5" s="224" t="s">
        <v>391</v>
      </c>
    </row>
    <row r="6" spans="1:10" ht="14.25" customHeight="1">
      <c r="A6" s="207">
        <v>17</v>
      </c>
      <c r="B6" s="207">
        <v>3</v>
      </c>
      <c r="C6" s="207">
        <v>21</v>
      </c>
      <c r="D6" s="205" t="s">
        <v>491</v>
      </c>
      <c r="E6" s="78">
        <v>600</v>
      </c>
      <c r="F6" s="43"/>
      <c r="G6" s="40">
        <f>G5+E6-F6</f>
        <v>600</v>
      </c>
      <c r="H6" s="31"/>
      <c r="I6" s="33"/>
      <c r="J6" s="28"/>
    </row>
    <row r="7" spans="1:10" ht="14.25" customHeight="1">
      <c r="A7" s="6">
        <v>17</v>
      </c>
      <c r="B7" s="6">
        <v>4</v>
      </c>
      <c r="C7" s="49" t="s">
        <v>560</v>
      </c>
      <c r="D7" s="6" t="s">
        <v>561</v>
      </c>
      <c r="E7" s="78"/>
      <c r="F7" s="43">
        <v>600</v>
      </c>
      <c r="G7" s="40">
        <f t="shared" ref="G7:G24" si="0">G6+E7-F7</f>
        <v>0</v>
      </c>
      <c r="H7" s="28"/>
      <c r="I7" s="28"/>
      <c r="J7" s="28"/>
    </row>
    <row r="8" spans="1:10" ht="14.25" customHeight="1">
      <c r="A8" s="6"/>
      <c r="B8" s="6"/>
      <c r="C8" s="6"/>
      <c r="D8" s="2"/>
      <c r="E8" s="77"/>
      <c r="F8" s="51"/>
      <c r="G8" s="40">
        <f t="shared" si="0"/>
        <v>0</v>
      </c>
      <c r="H8" s="31"/>
      <c r="I8" s="33"/>
      <c r="J8" s="28"/>
    </row>
    <row r="9" spans="1:10" ht="14.25" customHeight="1">
      <c r="A9" s="6"/>
      <c r="B9" s="6"/>
      <c r="C9" s="6"/>
      <c r="D9" s="2"/>
      <c r="E9" s="77"/>
      <c r="F9" s="51"/>
      <c r="G9" s="40">
        <f t="shared" si="0"/>
        <v>0</v>
      </c>
      <c r="H9" s="31"/>
      <c r="I9" s="33"/>
      <c r="J9" s="28"/>
    </row>
    <row r="10" spans="1:10" s="19" customFormat="1" ht="14.25" customHeight="1">
      <c r="A10" s="80"/>
      <c r="B10" s="80"/>
      <c r="C10" s="80"/>
      <c r="D10" s="2"/>
      <c r="E10" s="4"/>
      <c r="F10" s="51"/>
      <c r="G10" s="40">
        <f t="shared" si="0"/>
        <v>0</v>
      </c>
      <c r="H10" s="31"/>
      <c r="I10" s="33"/>
      <c r="J10" s="62"/>
    </row>
    <row r="11" spans="1:10" ht="14.25" customHeight="1">
      <c r="A11" s="6"/>
      <c r="B11" s="6"/>
      <c r="C11" s="6"/>
      <c r="D11" s="2"/>
      <c r="E11" s="77"/>
      <c r="F11" s="51"/>
      <c r="G11" s="40">
        <f t="shared" si="0"/>
        <v>0</v>
      </c>
      <c r="H11" s="28"/>
      <c r="I11" s="33"/>
      <c r="J11" s="28"/>
    </row>
    <row r="12" spans="1:10" ht="14.25" customHeight="1">
      <c r="A12" s="6"/>
      <c r="B12" s="6"/>
      <c r="C12" s="6"/>
      <c r="D12" s="2"/>
      <c r="E12" s="4"/>
      <c r="F12" s="166"/>
      <c r="G12" s="40">
        <f t="shared" si="0"/>
        <v>0</v>
      </c>
      <c r="H12" s="31"/>
      <c r="I12" s="152"/>
      <c r="J12" s="28"/>
    </row>
    <row r="13" spans="1:10" ht="14.25" customHeight="1">
      <c r="A13" s="6"/>
      <c r="B13" s="6"/>
      <c r="C13" s="6"/>
      <c r="D13" s="2"/>
      <c r="E13" s="77"/>
      <c r="F13" s="51"/>
      <c r="G13" s="40">
        <f t="shared" si="0"/>
        <v>0</v>
      </c>
      <c r="H13" s="31"/>
      <c r="I13" s="33"/>
      <c r="J13" s="28"/>
    </row>
    <row r="14" spans="1:10" ht="14.25" customHeight="1">
      <c r="A14" s="6"/>
      <c r="B14" s="6"/>
      <c r="C14" s="6"/>
      <c r="D14" s="2"/>
      <c r="E14" s="77"/>
      <c r="F14" s="51"/>
      <c r="G14" s="40">
        <f t="shared" si="0"/>
        <v>0</v>
      </c>
      <c r="H14" s="31"/>
      <c r="I14" s="33"/>
      <c r="J14" s="28"/>
    </row>
    <row r="15" spans="1:10" ht="14.25" customHeight="1">
      <c r="A15" s="6"/>
      <c r="B15" s="6"/>
      <c r="C15" s="6"/>
      <c r="D15" s="2"/>
      <c r="E15" s="77"/>
      <c r="F15" s="51"/>
      <c r="G15" s="40">
        <f t="shared" si="0"/>
        <v>0</v>
      </c>
      <c r="H15" s="31"/>
      <c r="I15" s="33"/>
      <c r="J15" s="28"/>
    </row>
    <row r="16" spans="1:10" ht="14.25" customHeight="1">
      <c r="A16" s="6"/>
      <c r="B16" s="6"/>
      <c r="C16" s="6"/>
      <c r="D16" s="2"/>
      <c r="E16" s="77"/>
      <c r="F16" s="51"/>
      <c r="G16" s="40">
        <f t="shared" si="0"/>
        <v>0</v>
      </c>
      <c r="H16" s="31"/>
      <c r="I16" s="33"/>
      <c r="J16" s="28"/>
    </row>
    <row r="17" spans="1:10" ht="14.25" customHeight="1">
      <c r="A17" s="6"/>
      <c r="B17" s="6"/>
      <c r="C17" s="6"/>
      <c r="D17" s="2"/>
      <c r="E17" s="77"/>
      <c r="F17" s="51"/>
      <c r="G17" s="40">
        <f t="shared" si="0"/>
        <v>0</v>
      </c>
      <c r="H17" s="31"/>
      <c r="I17" s="33"/>
      <c r="J17" s="28"/>
    </row>
    <row r="18" spans="1:10" ht="14.25" customHeight="1">
      <c r="A18" s="6"/>
      <c r="B18" s="6"/>
      <c r="C18" s="6"/>
      <c r="D18" s="2"/>
      <c r="E18" s="4"/>
      <c r="F18" s="166"/>
      <c r="G18" s="40">
        <f t="shared" si="0"/>
        <v>0</v>
      </c>
      <c r="H18" s="31"/>
      <c r="I18" s="152"/>
      <c r="J18" s="28"/>
    </row>
    <row r="19" spans="1:10" ht="14.25" customHeight="1">
      <c r="A19" s="6"/>
      <c r="B19" s="6"/>
      <c r="C19" s="6"/>
      <c r="D19" s="2"/>
      <c r="E19" s="77"/>
      <c r="F19" s="51"/>
      <c r="G19" s="40">
        <f t="shared" si="0"/>
        <v>0</v>
      </c>
      <c r="H19" s="31"/>
      <c r="I19" s="33"/>
      <c r="J19" s="28"/>
    </row>
    <row r="20" spans="1:10" ht="14.25" customHeight="1">
      <c r="A20" s="39"/>
      <c r="B20" s="39"/>
      <c r="C20" s="39"/>
      <c r="D20" s="54"/>
      <c r="E20" s="77"/>
      <c r="F20" s="51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77"/>
      <c r="F21" s="51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77"/>
      <c r="F22" s="51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77"/>
      <c r="F23" s="51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77"/>
      <c r="F24" s="51"/>
      <c r="G24" s="40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77">
        <f>SUM(E4:E24)</f>
        <v>5400</v>
      </c>
      <c r="F25" s="166">
        <f>SUM(F4:F24)</f>
        <v>5400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5400</v>
      </c>
      <c r="F26" s="16"/>
      <c r="H26" s="16"/>
    </row>
    <row r="27" spans="1:10" ht="14.25" customHeight="1">
      <c r="C27" s="15" t="s">
        <v>54</v>
      </c>
      <c r="D27" s="14">
        <f>F25</f>
        <v>5400</v>
      </c>
      <c r="E27" s="16" t="s">
        <v>55</v>
      </c>
      <c r="F27" s="12" t="s">
        <v>559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6.625" style="7" customWidth="1"/>
    <col min="5" max="7" width="9.875" style="7" customWidth="1"/>
    <col min="8" max="8" width="15.5" style="7" customWidth="1"/>
    <col min="9" max="9" width="5.75" style="7" customWidth="1"/>
    <col min="10" max="10" width="48.87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467</v>
      </c>
      <c r="E2" s="16" t="s">
        <v>42</v>
      </c>
      <c r="F2" s="9" t="s">
        <v>18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353</v>
      </c>
      <c r="E5" s="219">
        <v>2640</v>
      </c>
      <c r="F5" s="194">
        <v>2640</v>
      </c>
      <c r="G5" s="195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3</v>
      </c>
      <c r="C6" s="207">
        <v>4</v>
      </c>
      <c r="D6" s="205" t="s">
        <v>466</v>
      </c>
      <c r="E6" s="4">
        <v>1200</v>
      </c>
      <c r="F6" s="35"/>
      <c r="G6" s="40">
        <f t="shared" ref="G6:G24" si="0">G5+E6-F6</f>
        <v>1200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2" t="s">
        <v>562</v>
      </c>
      <c r="E7" s="6"/>
      <c r="F7" s="35">
        <v>600</v>
      </c>
      <c r="G7" s="40">
        <f t="shared" si="0"/>
        <v>600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35"/>
      <c r="G8" s="40">
        <f t="shared" si="0"/>
        <v>600</v>
      </c>
      <c r="H8" s="2"/>
      <c r="I8" s="5"/>
      <c r="J8" s="6"/>
    </row>
    <row r="9" spans="1:10" s="19" customFormat="1" ht="14.25" customHeight="1">
      <c r="A9" s="80"/>
      <c r="B9" s="80"/>
      <c r="C9" s="80"/>
      <c r="D9" s="2"/>
      <c r="E9" s="4"/>
      <c r="F9" s="35"/>
      <c r="G9" s="40">
        <f t="shared" si="0"/>
        <v>600</v>
      </c>
      <c r="H9" s="2"/>
      <c r="I9" s="5"/>
      <c r="J9" s="80"/>
    </row>
    <row r="10" spans="1:10" ht="14.25" customHeight="1">
      <c r="A10" s="6"/>
      <c r="B10" s="6"/>
      <c r="C10" s="6"/>
      <c r="D10" s="2"/>
      <c r="E10" s="4"/>
      <c r="F10" s="39"/>
      <c r="G10" s="40">
        <f t="shared" si="0"/>
        <v>600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40">
        <f t="shared" si="0"/>
        <v>600</v>
      </c>
      <c r="H11" s="2"/>
      <c r="I11" s="13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600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600</v>
      </c>
      <c r="H13" s="2"/>
      <c r="I13" s="13"/>
      <c r="J13" s="39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600</v>
      </c>
      <c r="H15" s="2"/>
      <c r="I15" s="13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600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600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3840</v>
      </c>
      <c r="F25" s="35">
        <f>SUM(F4:F24)</f>
        <v>3240</v>
      </c>
      <c r="G25" s="40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3840</v>
      </c>
      <c r="F26" s="16"/>
      <c r="H26" s="16"/>
    </row>
    <row r="27" spans="1:10" ht="14.25" customHeight="1">
      <c r="C27" s="15" t="s">
        <v>54</v>
      </c>
      <c r="D27" s="14">
        <f>F25</f>
        <v>3240</v>
      </c>
      <c r="E27" s="16" t="s">
        <v>55</v>
      </c>
      <c r="F27" s="12" t="s">
        <v>122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2" t="s">
        <v>120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1"/>
  <sheetViews>
    <sheetView workbookViewId="0">
      <selection activeCell="D11" sqref="D11"/>
    </sheetView>
  </sheetViews>
  <sheetFormatPr defaultRowHeight="12"/>
  <cols>
    <col min="1" max="2" width="2.875" style="7" customWidth="1"/>
    <col min="3" max="3" width="2.875" style="10" customWidth="1"/>
    <col min="4" max="4" width="36.875" style="7" customWidth="1"/>
    <col min="5" max="5" width="9.875" style="7" customWidth="1"/>
    <col min="6" max="6" width="11.875" style="7" customWidth="1"/>
    <col min="7" max="7" width="9.875" style="7" customWidth="1"/>
    <col min="8" max="8" width="7.375" style="7" customWidth="1"/>
    <col min="9" max="9" width="5.75" style="7" customWidth="1"/>
    <col min="10" max="10" width="46.12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145</v>
      </c>
      <c r="E2" s="16" t="s">
        <v>42</v>
      </c>
      <c r="F2" s="9" t="s">
        <v>19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353</v>
      </c>
      <c r="E5" s="219">
        <v>5900</v>
      </c>
      <c r="F5" s="194">
        <v>5900</v>
      </c>
      <c r="G5" s="195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3</v>
      </c>
      <c r="C6" s="207">
        <v>6</v>
      </c>
      <c r="D6" s="205" t="s">
        <v>471</v>
      </c>
      <c r="E6" s="4">
        <v>1200</v>
      </c>
      <c r="F6" s="35"/>
      <c r="G6" s="40">
        <f t="shared" ref="G6:G24" si="0">G5+E6-F6</f>
        <v>1200</v>
      </c>
      <c r="H6" s="31"/>
      <c r="I6" s="33"/>
      <c r="J6" s="31"/>
    </row>
    <row r="7" spans="1:10" ht="14.25" customHeight="1">
      <c r="A7" s="6">
        <v>17</v>
      </c>
      <c r="B7" s="6">
        <v>4</v>
      </c>
      <c r="C7" s="6">
        <v>14</v>
      </c>
      <c r="D7" s="46" t="s">
        <v>648</v>
      </c>
      <c r="E7" s="4"/>
      <c r="F7" s="35">
        <v>600</v>
      </c>
      <c r="G7" s="40">
        <f t="shared" si="0"/>
        <v>600</v>
      </c>
      <c r="H7" s="31"/>
      <c r="I7" s="33"/>
      <c r="J7" s="28"/>
    </row>
    <row r="8" spans="1:10" ht="14.25" customHeight="1">
      <c r="A8" s="6">
        <v>17</v>
      </c>
      <c r="B8" s="6">
        <v>5</v>
      </c>
      <c r="C8" s="6">
        <v>21</v>
      </c>
      <c r="D8" s="46" t="s">
        <v>651</v>
      </c>
      <c r="E8" s="6"/>
      <c r="F8" s="35">
        <v>600</v>
      </c>
      <c r="G8" s="40">
        <f t="shared" si="0"/>
        <v>0</v>
      </c>
      <c r="H8" s="31"/>
      <c r="I8" s="33"/>
      <c r="J8" s="28"/>
    </row>
    <row r="9" spans="1:10" ht="14.25" customHeight="1">
      <c r="A9" s="6"/>
      <c r="B9" s="6"/>
      <c r="C9" s="6"/>
      <c r="D9" s="2"/>
      <c r="E9" s="4"/>
      <c r="F9" s="35"/>
      <c r="G9" s="40">
        <f t="shared" si="0"/>
        <v>0</v>
      </c>
      <c r="H9" s="31"/>
      <c r="I9" s="33"/>
      <c r="J9" s="28"/>
    </row>
    <row r="10" spans="1:10" ht="14.25" customHeight="1">
      <c r="A10" s="6"/>
      <c r="B10" s="6"/>
      <c r="C10" s="6"/>
      <c r="D10" s="2"/>
      <c r="E10" s="4"/>
      <c r="F10" s="35"/>
      <c r="G10" s="40">
        <f t="shared" si="0"/>
        <v>0</v>
      </c>
      <c r="H10" s="31"/>
      <c r="I10" s="33"/>
      <c r="J10" s="28"/>
    </row>
    <row r="11" spans="1:10" s="19" customFormat="1" ht="14.25" customHeight="1">
      <c r="A11" s="80"/>
      <c r="B11" s="80"/>
      <c r="C11" s="80"/>
      <c r="D11" s="2"/>
      <c r="E11" s="4"/>
      <c r="F11" s="35"/>
      <c r="G11" s="40">
        <f t="shared" si="0"/>
        <v>0</v>
      </c>
      <c r="H11" s="31"/>
      <c r="I11" s="33"/>
      <c r="J11" s="62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31"/>
      <c r="I12" s="152"/>
      <c r="J12" s="28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31"/>
      <c r="I13" s="33"/>
      <c r="J13" s="28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31"/>
      <c r="I14" s="152"/>
      <c r="J14" s="28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31"/>
      <c r="I15" s="33"/>
      <c r="J15" s="28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31"/>
      <c r="I16" s="152"/>
      <c r="J16" s="28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0</v>
      </c>
      <c r="H17" s="31"/>
      <c r="I17" s="33"/>
      <c r="J17" s="28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7100</v>
      </c>
      <c r="F25" s="35">
        <f>SUM(F4:F24)</f>
        <v>7100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7100</v>
      </c>
      <c r="F26" s="16"/>
      <c r="H26" s="16"/>
    </row>
    <row r="27" spans="1:10" ht="25.5" customHeight="1">
      <c r="C27" s="15" t="s">
        <v>54</v>
      </c>
      <c r="D27" s="14">
        <f>F25</f>
        <v>7100</v>
      </c>
      <c r="E27" s="16" t="s">
        <v>55</v>
      </c>
      <c r="F27" s="22" t="s">
        <v>563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2" t="s">
        <v>125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1"/>
  <sheetViews>
    <sheetView workbookViewId="0">
      <selection activeCell="D7" sqref="D7"/>
    </sheetView>
  </sheetViews>
  <sheetFormatPr defaultRowHeight="12"/>
  <cols>
    <col min="1" max="2" width="2.875" style="7" customWidth="1"/>
    <col min="3" max="3" width="2.875" style="10" customWidth="1"/>
    <col min="4" max="4" width="33.8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55.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146</v>
      </c>
      <c r="E2" s="16" t="s">
        <v>42</v>
      </c>
      <c r="F2" s="9" t="s">
        <v>20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352</v>
      </c>
      <c r="E5" s="219">
        <v>4800</v>
      </c>
      <c r="F5" s="194">
        <v>3840</v>
      </c>
      <c r="G5" s="195">
        <f>E5-F5</f>
        <v>960</v>
      </c>
      <c r="H5" s="220"/>
      <c r="I5" s="221"/>
      <c r="J5" s="190"/>
    </row>
    <row r="6" spans="1:10" ht="14.25" customHeight="1">
      <c r="A6" s="207">
        <v>17</v>
      </c>
      <c r="B6" s="207">
        <v>2</v>
      </c>
      <c r="C6" s="207">
        <v>18</v>
      </c>
      <c r="D6" s="205" t="s">
        <v>445</v>
      </c>
      <c r="E6" s="48">
        <v>-480</v>
      </c>
      <c r="F6" s="35"/>
      <c r="G6" s="40">
        <f t="shared" ref="G6:G24" si="0">G5+E6-F6</f>
        <v>480</v>
      </c>
      <c r="H6" s="2"/>
      <c r="I6" s="5"/>
      <c r="J6" s="286" t="s">
        <v>565</v>
      </c>
    </row>
    <row r="7" spans="1:10" ht="14.25" customHeight="1">
      <c r="A7" s="6">
        <v>17</v>
      </c>
      <c r="B7" s="6">
        <v>4</v>
      </c>
      <c r="C7" s="6">
        <v>14</v>
      </c>
      <c r="D7" s="46" t="s">
        <v>564</v>
      </c>
      <c r="E7" s="6"/>
      <c r="F7" s="35">
        <v>480</v>
      </c>
      <c r="G7" s="40">
        <f t="shared" si="0"/>
        <v>0</v>
      </c>
      <c r="H7" s="2"/>
      <c r="I7" s="5"/>
      <c r="J7" s="6"/>
    </row>
    <row r="8" spans="1:10" ht="14.25" customHeight="1">
      <c r="A8" s="6"/>
      <c r="B8" s="6"/>
      <c r="C8" s="6"/>
      <c r="D8" s="2"/>
      <c r="E8" s="48"/>
      <c r="F8" s="35"/>
      <c r="G8" s="40">
        <f t="shared" si="0"/>
        <v>0</v>
      </c>
      <c r="H8" s="2"/>
      <c r="I8" s="5"/>
      <c r="J8" s="6"/>
    </row>
    <row r="9" spans="1:10" s="19" customFormat="1" ht="14.25" customHeight="1">
      <c r="A9" s="80"/>
      <c r="B9" s="80"/>
      <c r="C9" s="80"/>
      <c r="D9" s="2"/>
      <c r="E9" s="4"/>
      <c r="F9" s="35"/>
      <c r="G9" s="40">
        <f t="shared" si="0"/>
        <v>0</v>
      </c>
      <c r="H9" s="2"/>
      <c r="I9" s="5"/>
      <c r="J9" s="80"/>
    </row>
    <row r="10" spans="1:10" ht="14.25" customHeight="1">
      <c r="A10" s="6"/>
      <c r="B10" s="6"/>
      <c r="C10" s="6"/>
      <c r="D10" s="2"/>
      <c r="E10" s="120"/>
      <c r="F10" s="39"/>
      <c r="G10" s="40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40">
        <f t="shared" si="0"/>
        <v>0</v>
      </c>
      <c r="H11" s="2"/>
      <c r="I11" s="13"/>
      <c r="J11" s="6"/>
    </row>
    <row r="12" spans="1:10" ht="14.25" customHeight="1">
      <c r="A12" s="6"/>
      <c r="B12" s="6"/>
      <c r="C12" s="6"/>
      <c r="D12" s="2"/>
      <c r="E12" s="48"/>
      <c r="F12" s="35"/>
      <c r="G12" s="40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8"/>
      <c r="F13" s="35"/>
      <c r="G13" s="40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8"/>
      <c r="F16" s="35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8"/>
      <c r="F17" s="35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8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8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8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8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8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8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8"/>
      <c r="F24" s="35"/>
      <c r="G24" s="40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4320</v>
      </c>
      <c r="F25" s="35">
        <f>SUM(F4:F24)</f>
        <v>4320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4320</v>
      </c>
      <c r="F26" s="16"/>
      <c r="H26" s="16"/>
    </row>
    <row r="27" spans="1:10" ht="21" customHeight="1">
      <c r="C27" s="15" t="s">
        <v>54</v>
      </c>
      <c r="D27" s="14">
        <f>F25</f>
        <v>4320</v>
      </c>
      <c r="E27" s="16" t="s">
        <v>55</v>
      </c>
      <c r="F27" s="31" t="s">
        <v>497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126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1"/>
  <sheetViews>
    <sheetView workbookViewId="0">
      <selection activeCell="D7" sqref="D7"/>
    </sheetView>
  </sheetViews>
  <sheetFormatPr defaultRowHeight="12"/>
  <cols>
    <col min="1" max="2" width="2.875" style="7" customWidth="1"/>
    <col min="3" max="3" width="2.875" style="10" customWidth="1"/>
    <col min="4" max="4" width="37.375" style="7" customWidth="1"/>
    <col min="5" max="7" width="9.875" style="7" customWidth="1"/>
    <col min="8" max="8" width="7.375" style="7" customWidth="1"/>
    <col min="9" max="9" width="18.375" style="7" customWidth="1"/>
    <col min="10" max="10" width="35.7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147</v>
      </c>
      <c r="E2" s="16" t="s">
        <v>42</v>
      </c>
      <c r="F2" s="9" t="s">
        <v>21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353</v>
      </c>
      <c r="E5" s="219">
        <v>3600</v>
      </c>
      <c r="F5" s="194">
        <v>3500</v>
      </c>
      <c r="G5" s="195">
        <f>E5-F5</f>
        <v>100</v>
      </c>
      <c r="H5" s="220"/>
      <c r="I5" s="225"/>
      <c r="J5" s="190"/>
    </row>
    <row r="6" spans="1:10" ht="14.25" customHeight="1">
      <c r="A6" s="207">
        <v>17</v>
      </c>
      <c r="B6" s="207">
        <v>3</v>
      </c>
      <c r="C6" s="207">
        <v>7</v>
      </c>
      <c r="D6" s="205" t="s">
        <v>477</v>
      </c>
      <c r="E6" s="4">
        <v>500</v>
      </c>
      <c r="F6" s="166"/>
      <c r="G6" s="40">
        <f t="shared" ref="G6:G24" si="0">G5+E6-F6</f>
        <v>600</v>
      </c>
      <c r="H6" s="2"/>
      <c r="I6" s="2"/>
      <c r="J6" s="2"/>
    </row>
    <row r="7" spans="1:10" ht="14.25" customHeight="1">
      <c r="A7" s="6">
        <v>17</v>
      </c>
      <c r="B7" s="6">
        <v>4</v>
      </c>
      <c r="C7" s="6">
        <v>14</v>
      </c>
      <c r="D7" s="46" t="s">
        <v>566</v>
      </c>
      <c r="E7" s="6"/>
      <c r="F7" s="166">
        <v>600</v>
      </c>
      <c r="G7" s="40">
        <f t="shared" si="0"/>
        <v>0</v>
      </c>
      <c r="H7" s="2"/>
      <c r="I7" s="5"/>
      <c r="J7" s="6"/>
    </row>
    <row r="8" spans="1:10" ht="14.25" customHeight="1">
      <c r="A8" s="6"/>
      <c r="B8" s="6"/>
      <c r="C8" s="6"/>
      <c r="D8" s="2"/>
      <c r="E8" s="4"/>
      <c r="F8" s="166"/>
      <c r="G8" s="40">
        <f t="shared" si="0"/>
        <v>0</v>
      </c>
      <c r="H8" s="2"/>
      <c r="I8" s="5"/>
      <c r="J8" s="64"/>
    </row>
    <row r="9" spans="1:10" ht="14.25" customHeight="1">
      <c r="A9" s="6"/>
      <c r="B9" s="6"/>
      <c r="C9" s="6"/>
      <c r="D9" s="54"/>
      <c r="E9" s="4"/>
      <c r="F9" s="166"/>
      <c r="G9" s="40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166"/>
      <c r="G10" s="40">
        <f t="shared" si="0"/>
        <v>0</v>
      </c>
      <c r="H10" s="2"/>
      <c r="I10" s="5"/>
      <c r="J10" s="6"/>
    </row>
    <row r="11" spans="1:10" s="19" customFormat="1" ht="14.25" customHeight="1">
      <c r="A11" s="80"/>
      <c r="B11" s="80"/>
      <c r="C11" s="80"/>
      <c r="D11" s="2"/>
      <c r="E11" s="4"/>
      <c r="F11" s="166"/>
      <c r="G11" s="40">
        <f t="shared" si="0"/>
        <v>0</v>
      </c>
      <c r="H11" s="2"/>
      <c r="I11" s="5"/>
      <c r="J11" s="80"/>
    </row>
    <row r="12" spans="1:10" ht="14.25" customHeight="1">
      <c r="A12" s="6"/>
      <c r="B12" s="6"/>
      <c r="C12" s="6"/>
      <c r="D12" s="2"/>
      <c r="E12" s="4"/>
      <c r="F12" s="166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166"/>
      <c r="G13" s="40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66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66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66"/>
      <c r="G16" s="40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2"/>
      <c r="E17" s="4"/>
      <c r="F17" s="166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66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66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66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66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66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66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66"/>
      <c r="G24" s="40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4100</v>
      </c>
      <c r="F25" s="166">
        <f>SUM(F4:F24)</f>
        <v>4100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4100</v>
      </c>
      <c r="F26" s="16"/>
      <c r="H26" s="16"/>
    </row>
    <row r="27" spans="1:10" ht="14.25" customHeight="1">
      <c r="C27" s="15" t="s">
        <v>54</v>
      </c>
      <c r="D27" s="14">
        <f>F25</f>
        <v>4100</v>
      </c>
      <c r="E27" s="16" t="s">
        <v>55</v>
      </c>
      <c r="F27" s="26" t="s">
        <v>175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127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43.75" style="7" customWidth="1"/>
    <col min="5" max="5" width="9.875" style="7" customWidth="1"/>
    <col min="6" max="6" width="13.25" style="7" customWidth="1"/>
    <col min="7" max="7" width="9.875" style="7" customWidth="1"/>
    <col min="8" max="8" width="7.375" style="7" customWidth="1"/>
    <col min="9" max="9" width="12.125" style="7" customWidth="1"/>
    <col min="10" max="10" width="61.2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150</v>
      </c>
      <c r="E2" s="16" t="s">
        <v>42</v>
      </c>
      <c r="F2" s="9" t="s">
        <v>22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353</v>
      </c>
      <c r="E5" s="219">
        <v>5460</v>
      </c>
      <c r="F5" s="194">
        <v>5400</v>
      </c>
      <c r="G5" s="195">
        <f>E5-F5</f>
        <v>60</v>
      </c>
      <c r="H5" s="220"/>
      <c r="I5" s="192"/>
      <c r="J5" s="190"/>
    </row>
    <row r="6" spans="1:10" ht="14.25" customHeight="1">
      <c r="A6" s="207">
        <v>16</v>
      </c>
      <c r="B6" s="207">
        <v>12</v>
      </c>
      <c r="C6" s="207">
        <v>9</v>
      </c>
      <c r="D6" s="205" t="s">
        <v>411</v>
      </c>
      <c r="E6" s="4">
        <v>600</v>
      </c>
      <c r="F6" s="166"/>
      <c r="G6" s="40">
        <f t="shared" ref="G6:G24" si="0">G5+E6-F6</f>
        <v>660</v>
      </c>
      <c r="H6" s="2"/>
      <c r="I6" s="5"/>
      <c r="J6" s="2"/>
    </row>
    <row r="7" spans="1:10" ht="14.25" customHeight="1">
      <c r="A7" s="6">
        <v>17</v>
      </c>
      <c r="B7" s="6">
        <v>3</v>
      </c>
      <c r="C7" s="6">
        <v>8</v>
      </c>
      <c r="D7" s="2" t="s">
        <v>549</v>
      </c>
      <c r="E7" s="4">
        <v>600</v>
      </c>
      <c r="F7" s="166"/>
      <c r="G7" s="40">
        <f t="shared" si="0"/>
        <v>1260</v>
      </c>
      <c r="H7" s="2"/>
      <c r="I7" s="5"/>
      <c r="J7" s="6"/>
    </row>
    <row r="8" spans="1:10" ht="14.25" customHeight="1">
      <c r="A8" s="6">
        <v>17</v>
      </c>
      <c r="B8" s="6">
        <v>4</v>
      </c>
      <c r="C8" s="6">
        <v>17</v>
      </c>
      <c r="D8" s="2" t="s">
        <v>567</v>
      </c>
      <c r="E8" s="6"/>
      <c r="F8" s="43">
        <v>1200</v>
      </c>
      <c r="G8" s="40">
        <f t="shared" si="0"/>
        <v>60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166"/>
      <c r="G9" s="40">
        <f t="shared" si="0"/>
        <v>60</v>
      </c>
      <c r="H9" s="2"/>
      <c r="I9" s="46"/>
      <c r="J9" s="6"/>
    </row>
    <row r="10" spans="1:10" ht="14.25" customHeight="1">
      <c r="A10" s="6"/>
      <c r="B10" s="6"/>
      <c r="C10" s="6"/>
      <c r="D10" s="2"/>
      <c r="E10" s="4"/>
      <c r="F10" s="43"/>
      <c r="G10" s="40">
        <f t="shared" si="0"/>
        <v>60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43"/>
      <c r="G11" s="40">
        <f t="shared" si="0"/>
        <v>60</v>
      </c>
      <c r="H11" s="6"/>
      <c r="I11" s="5"/>
      <c r="J11" s="6"/>
    </row>
    <row r="12" spans="1:10" s="19" customFormat="1" ht="14.25" customHeight="1">
      <c r="A12" s="80"/>
      <c r="B12" s="80"/>
      <c r="C12" s="80"/>
      <c r="D12" s="2"/>
      <c r="E12" s="4"/>
      <c r="F12" s="166"/>
      <c r="G12" s="40">
        <f t="shared" si="0"/>
        <v>60</v>
      </c>
      <c r="H12" s="2"/>
      <c r="I12" s="5"/>
      <c r="J12" s="80"/>
    </row>
    <row r="13" spans="1:10" ht="14.25" customHeight="1">
      <c r="A13" s="6"/>
      <c r="B13" s="6"/>
      <c r="C13" s="6"/>
      <c r="D13" s="2"/>
      <c r="E13" s="4"/>
      <c r="F13" s="43"/>
      <c r="G13" s="40">
        <f t="shared" si="0"/>
        <v>60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66"/>
      <c r="G14" s="40">
        <f t="shared" si="0"/>
        <v>60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43"/>
      <c r="G15" s="40">
        <f t="shared" si="0"/>
        <v>60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43"/>
      <c r="G16" s="40">
        <f t="shared" si="0"/>
        <v>60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43"/>
      <c r="G17" s="40">
        <f t="shared" si="0"/>
        <v>60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43"/>
      <c r="G18" s="40">
        <f t="shared" si="0"/>
        <v>60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43"/>
      <c r="G19" s="40">
        <f t="shared" si="0"/>
        <v>60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43"/>
      <c r="G20" s="40">
        <f t="shared" si="0"/>
        <v>60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66"/>
      <c r="G21" s="40">
        <f t="shared" si="0"/>
        <v>60</v>
      </c>
      <c r="H21" s="2"/>
      <c r="I21" s="13"/>
      <c r="J21" s="6"/>
    </row>
    <row r="22" spans="1:10" ht="14.25" customHeight="1">
      <c r="A22" s="6"/>
      <c r="B22" s="6"/>
      <c r="C22" s="6"/>
      <c r="D22" s="2"/>
      <c r="E22" s="4"/>
      <c r="F22" s="43"/>
      <c r="G22" s="40">
        <f t="shared" si="0"/>
        <v>60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43"/>
      <c r="G23" s="40">
        <f t="shared" si="0"/>
        <v>60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43"/>
      <c r="G24" s="40">
        <f t="shared" si="0"/>
        <v>60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6660</v>
      </c>
      <c r="F25" s="43">
        <f>SUM(F4:F24)</f>
        <v>6600</v>
      </c>
      <c r="G25" s="40">
        <f>E25-F25</f>
        <v>60</v>
      </c>
      <c r="H25" s="2"/>
      <c r="I25" s="5"/>
      <c r="J25" s="6"/>
    </row>
    <row r="26" spans="1:10" ht="14.25" customHeight="1">
      <c r="C26" s="15" t="s">
        <v>53</v>
      </c>
      <c r="D26" s="14">
        <f>E25</f>
        <v>6660</v>
      </c>
      <c r="F26" s="16"/>
      <c r="H26" s="16"/>
    </row>
    <row r="27" spans="1:10" ht="14.25" customHeight="1">
      <c r="C27" s="15" t="s">
        <v>54</v>
      </c>
      <c r="D27" s="14">
        <f>F25</f>
        <v>6600</v>
      </c>
      <c r="E27" s="16" t="s">
        <v>55</v>
      </c>
      <c r="F27" s="26" t="s">
        <v>128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6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9.75" style="7" customWidth="1"/>
    <col min="7" max="7" width="9.875" style="7" customWidth="1"/>
    <col min="8" max="8" width="24.25" style="7" customWidth="1"/>
    <col min="9" max="9" width="5.75" style="7" customWidth="1"/>
    <col min="10" max="10" width="69.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148</v>
      </c>
      <c r="E2" s="16" t="s">
        <v>42</v>
      </c>
      <c r="F2" s="9" t="s">
        <v>23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2000</v>
      </c>
      <c r="F5" s="194">
        <v>1960</v>
      </c>
      <c r="G5" s="226">
        <f>E5-F5</f>
        <v>40</v>
      </c>
      <c r="H5" s="220"/>
      <c r="I5" s="221"/>
      <c r="J5" s="190"/>
    </row>
    <row r="6" spans="1:10" ht="14.25" customHeight="1">
      <c r="A6" s="207">
        <v>17</v>
      </c>
      <c r="B6" s="207">
        <v>4</v>
      </c>
      <c r="C6" s="207">
        <v>12</v>
      </c>
      <c r="D6" s="205" t="s">
        <v>550</v>
      </c>
      <c r="E6" s="4"/>
      <c r="F6" s="35"/>
      <c r="G6" s="3">
        <f t="shared" ref="G6:G24" si="0">G5+E6-F6</f>
        <v>40</v>
      </c>
      <c r="H6" s="2"/>
      <c r="I6" s="5"/>
      <c r="J6" s="6"/>
    </row>
    <row r="7" spans="1:10" s="19" customFormat="1" ht="14.25" customHeight="1">
      <c r="A7" s="80"/>
      <c r="B7" s="80"/>
      <c r="C7" s="80"/>
      <c r="D7" s="2"/>
      <c r="E7" s="4"/>
      <c r="F7" s="35"/>
      <c r="G7" s="40">
        <f t="shared" si="0"/>
        <v>40</v>
      </c>
      <c r="H7" s="2"/>
      <c r="I7" s="5"/>
      <c r="J7" s="80"/>
    </row>
    <row r="8" spans="1:10" ht="14.25" customHeight="1">
      <c r="A8" s="6"/>
      <c r="B8" s="6"/>
      <c r="C8" s="6"/>
      <c r="D8" s="2"/>
      <c r="E8" s="4"/>
      <c r="F8" s="35"/>
      <c r="G8" s="40">
        <f t="shared" si="0"/>
        <v>40</v>
      </c>
      <c r="H8" s="2"/>
      <c r="I8" s="13"/>
      <c r="J8" s="6"/>
    </row>
    <row r="9" spans="1:10" ht="14.25" customHeight="1">
      <c r="A9" s="6"/>
      <c r="B9" s="6"/>
      <c r="C9" s="6"/>
      <c r="D9" s="2"/>
      <c r="E9" s="4"/>
      <c r="F9" s="35"/>
      <c r="G9" s="3">
        <f t="shared" si="0"/>
        <v>40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3">
        <f t="shared" si="0"/>
        <v>40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3">
        <f t="shared" si="0"/>
        <v>40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40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5"/>
      <c r="G13" s="3">
        <f t="shared" si="0"/>
        <v>40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3">
        <f t="shared" si="0"/>
        <v>40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3">
        <f t="shared" si="0"/>
        <v>40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3">
        <f t="shared" si="0"/>
        <v>40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3">
        <f t="shared" si="0"/>
        <v>40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3">
        <f t="shared" si="0"/>
        <v>40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3">
        <f t="shared" si="0"/>
        <v>40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3">
        <f t="shared" si="0"/>
        <v>40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3">
        <f t="shared" si="0"/>
        <v>40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3">
        <f t="shared" si="0"/>
        <v>40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3">
        <f t="shared" si="0"/>
        <v>40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3">
        <f t="shared" si="0"/>
        <v>40</v>
      </c>
      <c r="H24" s="2"/>
      <c r="I24" s="6"/>
      <c r="J24" s="6"/>
    </row>
    <row r="25" spans="1:10" ht="14.25" customHeight="1">
      <c r="A25" s="316" t="s">
        <v>291</v>
      </c>
      <c r="B25" s="308"/>
      <c r="C25" s="308"/>
      <c r="D25" s="2"/>
      <c r="E25" s="4">
        <f>SUM(E5:E24)</f>
        <v>2000</v>
      </c>
      <c r="F25" s="3">
        <f>SUM(F5:F24)</f>
        <v>1960</v>
      </c>
      <c r="G25" s="3">
        <f>E25-F25</f>
        <v>40</v>
      </c>
      <c r="H25" s="2"/>
      <c r="I25" s="5"/>
      <c r="J25" s="6"/>
    </row>
    <row r="26" spans="1:10" ht="14.25" customHeight="1">
      <c r="C26" s="15" t="s">
        <v>129</v>
      </c>
      <c r="D26" s="14">
        <f>E25</f>
        <v>2000</v>
      </c>
      <c r="F26" s="16"/>
      <c r="H26" s="16"/>
    </row>
    <row r="27" spans="1:10" ht="23.25" customHeight="1">
      <c r="C27" s="15" t="s">
        <v>130</v>
      </c>
      <c r="D27" s="14">
        <f>F25</f>
        <v>1960</v>
      </c>
      <c r="E27" s="16" t="s">
        <v>131</v>
      </c>
      <c r="F27" s="18" t="s">
        <v>135</v>
      </c>
      <c r="G27" s="18"/>
      <c r="H27" s="18"/>
      <c r="I27" s="18"/>
      <c r="J27" s="18"/>
    </row>
    <row r="28" spans="1:10" ht="14.25" customHeight="1">
      <c r="C28" s="15" t="s">
        <v>132</v>
      </c>
      <c r="D28" s="14">
        <f>G25</f>
        <v>40</v>
      </c>
      <c r="E28" s="15" t="s">
        <v>110</v>
      </c>
      <c r="F28" s="18" t="s">
        <v>114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133</v>
      </c>
      <c r="B30" s="306"/>
      <c r="C30" s="306"/>
      <c r="D30" s="7" t="s">
        <v>117</v>
      </c>
      <c r="E30" s="16" t="s">
        <v>134</v>
      </c>
      <c r="F30" s="7" t="s">
        <v>113</v>
      </c>
      <c r="G30" s="18"/>
      <c r="H30" s="18"/>
      <c r="I30" s="18"/>
      <c r="J30" s="18"/>
    </row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9.75" style="7" customWidth="1"/>
    <col min="7" max="7" width="9.875" style="7" customWidth="1"/>
    <col min="8" max="8" width="7.375" style="7" customWidth="1"/>
    <col min="9" max="9" width="5.75" style="7" customWidth="1"/>
    <col min="10" max="10" width="47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149</v>
      </c>
      <c r="E2" s="16" t="s">
        <v>42</v>
      </c>
      <c r="F2" s="9" t="s">
        <v>24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2400</v>
      </c>
      <c r="F5" s="194">
        <v>2400</v>
      </c>
      <c r="G5" s="226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4</v>
      </c>
      <c r="C6" s="207">
        <v>12</v>
      </c>
      <c r="D6" s="205" t="s">
        <v>550</v>
      </c>
      <c r="E6" s="4"/>
      <c r="F6" s="35"/>
      <c r="G6" s="3">
        <f t="shared" ref="G6:G24" si="0">G5+E6-F6</f>
        <v>0</v>
      </c>
      <c r="H6" s="2"/>
      <c r="I6" s="5"/>
      <c r="J6" s="6"/>
    </row>
    <row r="7" spans="1:10" s="19" customFormat="1" ht="14.25" customHeight="1">
      <c r="A7" s="80"/>
      <c r="B7" s="80"/>
      <c r="C7" s="80"/>
      <c r="D7" s="2"/>
      <c r="E7" s="4"/>
      <c r="F7" s="35"/>
      <c r="G7" s="40">
        <f t="shared" si="0"/>
        <v>0</v>
      </c>
      <c r="H7" s="2"/>
      <c r="I7" s="5"/>
      <c r="J7" s="80"/>
    </row>
    <row r="8" spans="1:10" ht="14.25" customHeight="1">
      <c r="A8" s="6"/>
      <c r="B8" s="6"/>
      <c r="C8" s="6"/>
      <c r="D8" s="2"/>
      <c r="E8" s="4"/>
      <c r="F8" s="35"/>
      <c r="G8" s="40">
        <f t="shared" si="0"/>
        <v>0</v>
      </c>
      <c r="H8" s="2"/>
      <c r="I8" s="13"/>
      <c r="J8" s="6"/>
    </row>
    <row r="9" spans="1:10" ht="14.25" customHeight="1">
      <c r="A9" s="6"/>
      <c r="B9" s="6"/>
      <c r="C9" s="6"/>
      <c r="D9" s="2"/>
      <c r="E9" s="4"/>
      <c r="F9" s="35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5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3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2400</v>
      </c>
      <c r="F25" s="35">
        <f>SUM(F4:F24)</f>
        <v>2400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2400</v>
      </c>
      <c r="F26" s="16"/>
      <c r="H26" s="16"/>
    </row>
    <row r="27" spans="1:10" ht="14.25" customHeight="1">
      <c r="C27" s="15" t="s">
        <v>54</v>
      </c>
      <c r="D27" s="14">
        <f>F25</f>
        <v>2400</v>
      </c>
      <c r="E27" s="16" t="s">
        <v>55</v>
      </c>
      <c r="F27" s="18" t="s">
        <v>137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136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1"/>
  <sheetViews>
    <sheetView workbookViewId="0">
      <selection activeCell="G13" sqref="G13"/>
    </sheetView>
  </sheetViews>
  <sheetFormatPr defaultRowHeight="12"/>
  <cols>
    <col min="1" max="1" width="2.875" style="7" customWidth="1"/>
    <col min="2" max="2" width="3.125" style="7" customWidth="1"/>
    <col min="3" max="3" width="3.375" style="10" customWidth="1"/>
    <col min="4" max="4" width="33.25" style="7" customWidth="1"/>
    <col min="5" max="5" width="9.875" style="7" customWidth="1"/>
    <col min="6" max="6" width="13.375" style="11" customWidth="1"/>
    <col min="7" max="7" width="9.875" style="7" customWidth="1"/>
    <col min="8" max="8" width="16.75" style="7" customWidth="1"/>
    <col min="9" max="9" width="5.75" style="7" customWidth="1"/>
    <col min="10" max="10" width="57.87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138</v>
      </c>
      <c r="E2" s="16" t="s">
        <v>42</v>
      </c>
      <c r="F2" s="67" t="s">
        <v>25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4800</v>
      </c>
      <c r="F5" s="227">
        <v>4800</v>
      </c>
      <c r="G5" s="226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3</v>
      </c>
      <c r="C6" s="207">
        <v>4</v>
      </c>
      <c r="D6" s="205" t="s">
        <v>464</v>
      </c>
      <c r="E6" s="4">
        <v>2400</v>
      </c>
      <c r="F6" s="114"/>
      <c r="G6" s="3">
        <f t="shared" ref="G6:G24" si="0">G5+E6-F6</f>
        <v>2400</v>
      </c>
      <c r="H6" s="2"/>
      <c r="I6" s="5"/>
      <c r="J6" s="6"/>
    </row>
    <row r="7" spans="1:10" s="19" customFormat="1" ht="14.25" customHeight="1">
      <c r="A7" s="80">
        <v>17</v>
      </c>
      <c r="B7" s="80">
        <v>4</v>
      </c>
      <c r="C7" s="80">
        <v>14</v>
      </c>
      <c r="D7" s="2" t="s">
        <v>569</v>
      </c>
      <c r="E7" s="4"/>
      <c r="F7" s="114">
        <v>1200</v>
      </c>
      <c r="G7" s="40">
        <f t="shared" si="0"/>
        <v>1200</v>
      </c>
      <c r="H7" s="2"/>
      <c r="I7" s="5"/>
      <c r="J7" s="80"/>
    </row>
    <row r="8" spans="1:10" ht="15.75" customHeight="1">
      <c r="A8" s="6"/>
      <c r="B8" s="6"/>
      <c r="C8" s="6"/>
      <c r="D8" s="2"/>
      <c r="E8" s="4"/>
      <c r="F8" s="114"/>
      <c r="G8" s="3">
        <f t="shared" si="0"/>
        <v>1200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114"/>
      <c r="G9" s="40">
        <f t="shared" si="0"/>
        <v>1200</v>
      </c>
      <c r="H9" s="2"/>
      <c r="I9" s="13"/>
      <c r="J9" s="6"/>
    </row>
    <row r="10" spans="1:10" ht="14.25" customHeight="1">
      <c r="A10" s="6"/>
      <c r="B10" s="6"/>
      <c r="C10" s="6"/>
      <c r="D10" s="2"/>
      <c r="E10" s="4"/>
      <c r="F10" s="115"/>
      <c r="G10" s="3">
        <f t="shared" si="0"/>
        <v>1200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114"/>
      <c r="G11" s="3">
        <f t="shared" si="0"/>
        <v>1200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114"/>
      <c r="G12" s="3">
        <f t="shared" si="0"/>
        <v>1200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1200</v>
      </c>
      <c r="H13" s="2"/>
      <c r="I13" s="13"/>
      <c r="J13" s="6"/>
    </row>
    <row r="14" spans="1:10" ht="14.25" customHeight="1">
      <c r="A14" s="6"/>
      <c r="B14" s="6"/>
      <c r="C14" s="6"/>
      <c r="D14" s="2"/>
      <c r="E14" s="4"/>
      <c r="F14" s="114"/>
      <c r="G14" s="3">
        <f t="shared" si="0"/>
        <v>1200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14"/>
      <c r="G15" s="3">
        <f t="shared" si="0"/>
        <v>1200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14"/>
      <c r="G16" s="3">
        <f t="shared" si="0"/>
        <v>1200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114"/>
      <c r="G17" s="3">
        <f t="shared" si="0"/>
        <v>1200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14"/>
      <c r="G18" s="3">
        <f t="shared" si="0"/>
        <v>1200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14"/>
      <c r="G19" s="3">
        <f t="shared" si="0"/>
        <v>1200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14"/>
      <c r="G20" s="3">
        <f t="shared" si="0"/>
        <v>1200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14"/>
      <c r="G21" s="3">
        <f t="shared" si="0"/>
        <v>1200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14"/>
      <c r="G22" s="3">
        <f t="shared" si="0"/>
        <v>1200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14"/>
      <c r="G23" s="3">
        <f t="shared" si="0"/>
        <v>1200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14"/>
      <c r="G24" s="3">
        <f t="shared" si="0"/>
        <v>1200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7200</v>
      </c>
      <c r="F25" s="93">
        <f>SUM(F4:F24)</f>
        <v>6000</v>
      </c>
      <c r="G25" s="3">
        <f>E25-F25</f>
        <v>1200</v>
      </c>
      <c r="H25" s="2"/>
      <c r="I25" s="5"/>
      <c r="J25" s="6"/>
    </row>
    <row r="26" spans="1:10" ht="14.25" customHeight="1">
      <c r="C26" s="15" t="s">
        <v>53</v>
      </c>
      <c r="D26" s="14">
        <f>E25</f>
        <v>7200</v>
      </c>
      <c r="H26" s="16"/>
    </row>
    <row r="27" spans="1:10" ht="27.75" customHeight="1">
      <c r="C27" s="15" t="s">
        <v>54</v>
      </c>
      <c r="D27" s="14">
        <f>F25</f>
        <v>6000</v>
      </c>
      <c r="E27" s="16" t="s">
        <v>55</v>
      </c>
      <c r="F27" s="203" t="s">
        <v>568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1200</v>
      </c>
      <c r="E28" s="15" t="s">
        <v>112</v>
      </c>
      <c r="F28" s="66" t="s">
        <v>139</v>
      </c>
      <c r="G28" s="19"/>
      <c r="H28" s="18"/>
      <c r="I28" s="19"/>
      <c r="J28" s="19"/>
    </row>
    <row r="29" spans="1:10" ht="14.25" customHeight="1">
      <c r="E29" s="23"/>
      <c r="F29" s="66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117</v>
      </c>
      <c r="E30" s="16" t="s">
        <v>58</v>
      </c>
      <c r="F30" s="11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5" style="7" customWidth="1"/>
    <col min="5" max="5" width="9.875" style="7" customWidth="1"/>
    <col min="6" max="6" width="9.25" style="116" customWidth="1"/>
    <col min="7" max="7" width="9.875" style="7" customWidth="1"/>
    <col min="8" max="8" width="7.375" style="7" customWidth="1"/>
    <col min="9" max="9" width="5.75" style="7" customWidth="1"/>
    <col min="10" max="10" width="50.2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151</v>
      </c>
      <c r="E2" s="16" t="s">
        <v>42</v>
      </c>
      <c r="F2" s="116" t="s">
        <v>26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17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8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3600</v>
      </c>
      <c r="F5" s="228">
        <v>3600</v>
      </c>
      <c r="G5" s="226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4</v>
      </c>
      <c r="C6" s="207">
        <v>12</v>
      </c>
      <c r="D6" s="205" t="s">
        <v>550</v>
      </c>
      <c r="E6" s="4"/>
      <c r="F6" s="95"/>
      <c r="G6" s="3">
        <f t="shared" ref="G6:G24" si="0">G5+E6-F6</f>
        <v>0</v>
      </c>
      <c r="H6" s="2"/>
      <c r="I6" s="5"/>
      <c r="J6" s="6"/>
    </row>
    <row r="7" spans="1:10" s="19" customFormat="1" ht="14.25" customHeight="1">
      <c r="A7" s="80"/>
      <c r="B7" s="80"/>
      <c r="C7" s="80"/>
      <c r="D7" s="2"/>
      <c r="E7" s="4"/>
      <c r="F7" s="95"/>
      <c r="G7" s="40">
        <f t="shared" si="0"/>
        <v>0</v>
      </c>
      <c r="H7" s="2"/>
      <c r="I7" s="5"/>
      <c r="J7" s="80"/>
    </row>
    <row r="8" spans="1:10" ht="14.25" customHeight="1">
      <c r="A8" s="6"/>
      <c r="B8" s="6"/>
      <c r="C8" s="6"/>
      <c r="D8" s="2"/>
      <c r="E8" s="4"/>
      <c r="F8" s="95"/>
      <c r="G8" s="3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95"/>
      <c r="G9" s="40">
        <f t="shared" si="0"/>
        <v>0</v>
      </c>
      <c r="H9" s="2"/>
      <c r="I9" s="13"/>
      <c r="J9" s="6"/>
    </row>
    <row r="10" spans="1:10" ht="14.25" customHeight="1">
      <c r="A10" s="6"/>
      <c r="B10" s="6"/>
      <c r="C10" s="6"/>
      <c r="D10" s="2"/>
      <c r="E10" s="4"/>
      <c r="F10" s="127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95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95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13"/>
      <c r="J13" s="6"/>
    </row>
    <row r="14" spans="1:10" ht="14.25" customHeight="1">
      <c r="A14" s="6"/>
      <c r="B14" s="6"/>
      <c r="C14" s="6"/>
      <c r="D14" s="2"/>
      <c r="E14" s="4"/>
      <c r="F14" s="9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9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95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95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9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9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9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9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9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9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95"/>
      <c r="G24" s="3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3600</v>
      </c>
      <c r="F25" s="95">
        <f>SUM(F4:F24)</f>
        <v>3600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3600</v>
      </c>
      <c r="H26" s="16"/>
    </row>
    <row r="27" spans="1:10" ht="27.75" customHeight="1">
      <c r="C27" s="15" t="s">
        <v>54</v>
      </c>
      <c r="D27" s="14">
        <f>F25</f>
        <v>3600</v>
      </c>
      <c r="E27" s="16" t="s">
        <v>55</v>
      </c>
      <c r="F27" s="146" t="s">
        <v>292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17" t="s">
        <v>152</v>
      </c>
      <c r="G28" s="19"/>
      <c r="H28" s="18"/>
      <c r="I28" s="19"/>
      <c r="J28" s="19"/>
    </row>
    <row r="29" spans="1:10" ht="14.25" customHeight="1">
      <c r="E29" s="23"/>
      <c r="F29" s="117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117</v>
      </c>
      <c r="E30" s="16" t="s">
        <v>58</v>
      </c>
      <c r="F30" s="116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0"/>
  <sheetViews>
    <sheetView zoomScaleNormal="100" workbookViewId="0">
      <selection activeCell="C7" sqref="C7"/>
    </sheetView>
  </sheetViews>
  <sheetFormatPr defaultRowHeight="14.25"/>
  <cols>
    <col min="1" max="1" width="3.75" customWidth="1"/>
    <col min="2" max="2" width="3.875" customWidth="1"/>
    <col min="3" max="3" width="3.75" customWidth="1"/>
    <col min="4" max="4" width="24.875" customWidth="1"/>
    <col min="5" max="7" width="10.875" customWidth="1"/>
    <col min="10" max="10" width="57.25" customWidth="1"/>
  </cols>
  <sheetData>
    <row r="1" spans="1:10" ht="28.5" customHeight="1">
      <c r="A1" s="300" t="s">
        <v>294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>
      <c r="A2" s="301" t="s">
        <v>295</v>
      </c>
      <c r="B2" s="301"/>
      <c r="C2" s="301"/>
      <c r="D2" s="155" t="s">
        <v>296</v>
      </c>
      <c r="E2" s="156" t="s">
        <v>297</v>
      </c>
      <c r="F2" s="157" t="s">
        <v>298</v>
      </c>
      <c r="G2" s="158"/>
      <c r="H2" s="159"/>
      <c r="I2" s="159"/>
      <c r="J2" s="160"/>
    </row>
    <row r="3" spans="1:10">
      <c r="A3" s="302" t="s">
        <v>299</v>
      </c>
      <c r="B3" s="302"/>
      <c r="C3" s="302"/>
      <c r="D3" s="303" t="s">
        <v>300</v>
      </c>
      <c r="E3" s="303" t="s">
        <v>301</v>
      </c>
      <c r="F3" s="303" t="s">
        <v>302</v>
      </c>
      <c r="G3" s="303" t="s">
        <v>303</v>
      </c>
      <c r="H3" s="303" t="s">
        <v>0</v>
      </c>
      <c r="I3" s="303" t="s">
        <v>1</v>
      </c>
      <c r="J3" s="303" t="s">
        <v>304</v>
      </c>
    </row>
    <row r="4" spans="1:10">
      <c r="A4" s="161" t="s">
        <v>305</v>
      </c>
      <c r="B4" s="161" t="s">
        <v>306</v>
      </c>
      <c r="C4" s="162" t="s">
        <v>307</v>
      </c>
      <c r="D4" s="304"/>
      <c r="E4" s="304"/>
      <c r="F4" s="304"/>
      <c r="G4" s="304"/>
      <c r="H4" s="304"/>
      <c r="I4" s="304"/>
      <c r="J4" s="304"/>
    </row>
    <row r="5" spans="1:10">
      <c r="A5" s="191">
        <v>16</v>
      </c>
      <c r="B5" s="191">
        <v>10</v>
      </c>
      <c r="C5" s="191">
        <v>10</v>
      </c>
      <c r="D5" s="192" t="s">
        <v>351</v>
      </c>
      <c r="E5" s="193">
        <v>2880</v>
      </c>
      <c r="F5" s="194">
        <v>2880</v>
      </c>
      <c r="G5" s="195">
        <f>E5-F5</f>
        <v>0</v>
      </c>
      <c r="H5" s="196"/>
      <c r="I5" s="197"/>
      <c r="J5" s="212"/>
    </row>
    <row r="6" spans="1:10">
      <c r="A6" s="207">
        <v>17</v>
      </c>
      <c r="B6" s="207">
        <v>4</v>
      </c>
      <c r="C6" s="207">
        <v>12</v>
      </c>
      <c r="D6" s="205" t="s">
        <v>550</v>
      </c>
      <c r="E6" s="208"/>
      <c r="F6" s="209"/>
      <c r="G6" s="167">
        <f>G5+E6-F6</f>
        <v>0</v>
      </c>
      <c r="H6" s="210"/>
      <c r="I6" s="211"/>
      <c r="J6" s="163"/>
    </row>
    <row r="7" spans="1:10">
      <c r="A7" s="163"/>
      <c r="B7" s="163"/>
      <c r="C7" s="163"/>
      <c r="D7" s="164"/>
      <c r="E7" s="165"/>
      <c r="F7" s="166"/>
      <c r="G7" s="167">
        <f t="shared" ref="G7:G24" si="0">G6+E7-F7</f>
        <v>0</v>
      </c>
      <c r="H7" s="164"/>
      <c r="I7" s="168"/>
      <c r="J7" s="163"/>
    </row>
    <row r="8" spans="1:10">
      <c r="A8" s="163"/>
      <c r="B8" s="163"/>
      <c r="C8" s="163"/>
      <c r="D8" s="164"/>
      <c r="E8" s="165"/>
      <c r="F8" s="166"/>
      <c r="G8" s="167">
        <f t="shared" si="0"/>
        <v>0</v>
      </c>
      <c r="H8" s="164"/>
      <c r="I8" s="168"/>
      <c r="J8" s="163"/>
    </row>
    <row r="9" spans="1:10">
      <c r="A9" s="163"/>
      <c r="B9" s="163"/>
      <c r="C9" s="163"/>
      <c r="D9" s="164"/>
      <c r="E9" s="165"/>
      <c r="F9" s="169"/>
      <c r="G9" s="167">
        <f t="shared" si="0"/>
        <v>0</v>
      </c>
      <c r="H9" s="164"/>
      <c r="I9" s="168"/>
      <c r="J9" s="163"/>
    </row>
    <row r="10" spans="1:10">
      <c r="A10" s="163"/>
      <c r="B10" s="163"/>
      <c r="C10" s="163"/>
      <c r="D10" s="164"/>
      <c r="E10" s="165"/>
      <c r="F10" s="170"/>
      <c r="G10" s="167">
        <f t="shared" si="0"/>
        <v>0</v>
      </c>
      <c r="H10" s="164"/>
      <c r="I10" s="168"/>
      <c r="J10" s="163"/>
    </row>
    <row r="11" spans="1:10">
      <c r="A11" s="163"/>
      <c r="B11" s="163"/>
      <c r="C11" s="163"/>
      <c r="D11" s="164"/>
      <c r="E11" s="165"/>
      <c r="F11" s="166"/>
      <c r="G11" s="167">
        <f t="shared" si="0"/>
        <v>0</v>
      </c>
      <c r="H11" s="163"/>
      <c r="I11" s="168"/>
      <c r="J11" s="163"/>
    </row>
    <row r="12" spans="1:10">
      <c r="A12" s="163"/>
      <c r="B12" s="163"/>
      <c r="C12" s="163"/>
      <c r="D12" s="164"/>
      <c r="E12" s="165"/>
      <c r="F12" s="166"/>
      <c r="G12" s="167">
        <f t="shared" si="0"/>
        <v>0</v>
      </c>
      <c r="H12" s="164"/>
      <c r="I12" s="168"/>
      <c r="J12" s="163"/>
    </row>
    <row r="13" spans="1:10">
      <c r="A13" s="163"/>
      <c r="B13" s="163"/>
      <c r="C13" s="163"/>
      <c r="D13" s="164"/>
      <c r="E13" s="165"/>
      <c r="F13" s="166"/>
      <c r="G13" s="167">
        <f t="shared" si="0"/>
        <v>0</v>
      </c>
      <c r="H13" s="164"/>
      <c r="I13" s="168"/>
      <c r="J13" s="163"/>
    </row>
    <row r="14" spans="1:10">
      <c r="A14" s="163"/>
      <c r="B14" s="163"/>
      <c r="C14" s="163"/>
      <c r="D14" s="164"/>
      <c r="E14" s="165"/>
      <c r="F14" s="166"/>
      <c r="G14" s="167">
        <f t="shared" si="0"/>
        <v>0</v>
      </c>
      <c r="H14" s="164"/>
      <c r="I14" s="171"/>
      <c r="J14" s="163"/>
    </row>
    <row r="15" spans="1:10">
      <c r="A15" s="163"/>
      <c r="B15" s="163"/>
      <c r="C15" s="163"/>
      <c r="D15" s="164"/>
      <c r="E15" s="165"/>
      <c r="F15" s="166"/>
      <c r="G15" s="167">
        <f t="shared" si="0"/>
        <v>0</v>
      </c>
      <c r="H15" s="164"/>
      <c r="I15" s="168"/>
      <c r="J15" s="163"/>
    </row>
    <row r="16" spans="1:10">
      <c r="A16" s="163"/>
      <c r="B16" s="163"/>
      <c r="C16" s="163"/>
      <c r="D16" s="164"/>
      <c r="E16" s="165"/>
      <c r="F16" s="166"/>
      <c r="G16" s="167">
        <f t="shared" si="0"/>
        <v>0</v>
      </c>
      <c r="H16" s="164"/>
      <c r="I16" s="168"/>
      <c r="J16" s="163"/>
    </row>
    <row r="17" spans="1:10">
      <c r="A17" s="163"/>
      <c r="B17" s="163"/>
      <c r="C17" s="163"/>
      <c r="D17" s="164"/>
      <c r="E17" s="165"/>
      <c r="F17" s="166"/>
      <c r="G17" s="167">
        <f t="shared" si="0"/>
        <v>0</v>
      </c>
      <c r="H17" s="164"/>
      <c r="I17" s="168"/>
      <c r="J17" s="172"/>
    </row>
    <row r="18" spans="1:10">
      <c r="A18" s="163"/>
      <c r="B18" s="163"/>
      <c r="C18" s="163"/>
      <c r="D18" s="164"/>
      <c r="E18" s="165"/>
      <c r="F18" s="166"/>
      <c r="G18" s="167">
        <f t="shared" si="0"/>
        <v>0</v>
      </c>
      <c r="H18" s="164"/>
      <c r="I18" s="171"/>
      <c r="J18" s="163"/>
    </row>
    <row r="19" spans="1:10">
      <c r="A19" s="163"/>
      <c r="B19" s="163"/>
      <c r="C19" s="163"/>
      <c r="D19" s="164"/>
      <c r="E19" s="165"/>
      <c r="F19" s="166"/>
      <c r="G19" s="167">
        <f t="shared" si="0"/>
        <v>0</v>
      </c>
      <c r="H19" s="164"/>
      <c r="I19" s="168"/>
      <c r="J19" s="163"/>
    </row>
    <row r="20" spans="1:10">
      <c r="A20" s="163"/>
      <c r="B20" s="163"/>
      <c r="C20" s="163"/>
      <c r="D20" s="164"/>
      <c r="E20" s="165"/>
      <c r="F20" s="166"/>
      <c r="G20" s="167">
        <f t="shared" si="0"/>
        <v>0</v>
      </c>
      <c r="H20" s="164"/>
      <c r="I20" s="168"/>
      <c r="J20" s="163"/>
    </row>
    <row r="21" spans="1:10">
      <c r="A21" s="163"/>
      <c r="B21" s="163"/>
      <c r="C21" s="163"/>
      <c r="D21" s="164"/>
      <c r="E21" s="165"/>
      <c r="F21" s="166"/>
      <c r="G21" s="167">
        <f t="shared" si="0"/>
        <v>0</v>
      </c>
      <c r="H21" s="164"/>
      <c r="I21" s="168"/>
      <c r="J21" s="163"/>
    </row>
    <row r="22" spans="1:10">
      <c r="A22" s="163"/>
      <c r="B22" s="163"/>
      <c r="C22" s="163"/>
      <c r="D22" s="164"/>
      <c r="E22" s="165"/>
      <c r="F22" s="166"/>
      <c r="G22" s="167">
        <f t="shared" si="0"/>
        <v>0</v>
      </c>
      <c r="H22" s="164"/>
      <c r="I22" s="168"/>
      <c r="J22" s="163"/>
    </row>
    <row r="23" spans="1:10">
      <c r="A23" s="163"/>
      <c r="B23" s="163"/>
      <c r="C23" s="163"/>
      <c r="D23" s="164"/>
      <c r="E23" s="165"/>
      <c r="F23" s="166"/>
      <c r="G23" s="167">
        <f t="shared" si="0"/>
        <v>0</v>
      </c>
      <c r="H23" s="164"/>
      <c r="I23" s="168"/>
      <c r="J23" s="163"/>
    </row>
    <row r="24" spans="1:10">
      <c r="A24" s="163"/>
      <c r="B24" s="163"/>
      <c r="C24" s="163"/>
      <c r="D24" s="164"/>
      <c r="E24" s="165"/>
      <c r="F24" s="166"/>
      <c r="G24" s="167">
        <f t="shared" si="0"/>
        <v>0</v>
      </c>
      <c r="H24" s="164"/>
      <c r="I24" s="163"/>
      <c r="J24" s="163"/>
    </row>
    <row r="25" spans="1:10">
      <c r="A25" s="305" t="s">
        <v>308</v>
      </c>
      <c r="B25" s="305"/>
      <c r="C25" s="305"/>
      <c r="D25" s="164"/>
      <c r="E25" s="165">
        <f>SUM(E5:E24)</f>
        <v>2880</v>
      </c>
      <c r="F25" s="48">
        <f>SUM(F5:F24)</f>
        <v>2880</v>
      </c>
      <c r="G25" s="167">
        <f>E25-F25</f>
        <v>0</v>
      </c>
      <c r="H25" s="164"/>
      <c r="I25" s="168"/>
      <c r="J25" s="163"/>
    </row>
    <row r="26" spans="1:10">
      <c r="A26" s="160"/>
      <c r="B26" s="160"/>
      <c r="C26" s="173" t="s">
        <v>309</v>
      </c>
      <c r="D26" s="174">
        <f>E25</f>
        <v>2880</v>
      </c>
      <c r="E26" s="160"/>
      <c r="F26" s="156"/>
      <c r="G26" s="160"/>
      <c r="H26" s="156"/>
      <c r="I26" s="160"/>
      <c r="J26" s="160"/>
    </row>
    <row r="27" spans="1:10">
      <c r="A27" s="160"/>
      <c r="B27" s="160"/>
      <c r="C27" s="173" t="s">
        <v>310</v>
      </c>
      <c r="D27" s="174">
        <f>F25</f>
        <v>2880</v>
      </c>
      <c r="E27" s="156" t="s">
        <v>311</v>
      </c>
      <c r="F27" s="160" t="s">
        <v>312</v>
      </c>
      <c r="G27" s="155" t="s">
        <v>313</v>
      </c>
      <c r="H27" s="175"/>
      <c r="I27" s="175"/>
      <c r="J27" s="175"/>
    </row>
    <row r="28" spans="1:10">
      <c r="A28" s="160"/>
      <c r="B28" s="160"/>
      <c r="C28" s="173" t="s">
        <v>314</v>
      </c>
      <c r="D28" s="174">
        <f>G25</f>
        <v>0</v>
      </c>
      <c r="E28" s="173" t="s">
        <v>315</v>
      </c>
      <c r="F28" s="176" t="s">
        <v>114</v>
      </c>
      <c r="G28" s="177"/>
      <c r="H28" s="175"/>
      <c r="I28" s="177"/>
      <c r="J28" s="177"/>
    </row>
    <row r="29" spans="1:10">
      <c r="A29" s="160"/>
      <c r="B29" s="160"/>
      <c r="C29" s="178"/>
      <c r="D29" s="160"/>
      <c r="E29" s="179"/>
      <c r="F29" s="180"/>
      <c r="G29" s="175"/>
      <c r="H29" s="175"/>
      <c r="I29" s="175"/>
      <c r="J29" s="175"/>
    </row>
    <row r="30" spans="1:10">
      <c r="A30" s="299" t="s">
        <v>316</v>
      </c>
      <c r="B30" s="299"/>
      <c r="C30" s="299"/>
      <c r="D30" s="7" t="s">
        <v>349</v>
      </c>
      <c r="E30" s="156" t="s">
        <v>317</v>
      </c>
      <c r="F30" s="160" t="s">
        <v>113</v>
      </c>
      <c r="G30" s="175"/>
      <c r="H30" s="175"/>
      <c r="I30" s="175"/>
      <c r="J30" s="17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2.625" style="7" customWidth="1"/>
    <col min="5" max="5" width="9.875" style="7" customWidth="1"/>
    <col min="6" max="6" width="13.125" style="7" customWidth="1"/>
    <col min="7" max="7" width="9.875" style="7" customWidth="1"/>
    <col min="8" max="8" width="7.375" style="7" customWidth="1"/>
    <col min="9" max="9" width="5.75" style="7" customWidth="1"/>
    <col min="10" max="10" width="50.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156</v>
      </c>
      <c r="B2" s="313"/>
      <c r="C2" s="313"/>
      <c r="D2" s="12" t="s">
        <v>154</v>
      </c>
      <c r="E2" s="16" t="s">
        <v>42</v>
      </c>
      <c r="F2" s="9" t="s">
        <v>64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2400</v>
      </c>
      <c r="F5" s="194">
        <v>2400</v>
      </c>
      <c r="G5" s="226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4</v>
      </c>
      <c r="C6" s="207">
        <v>9</v>
      </c>
      <c r="D6" s="205" t="s">
        <v>540</v>
      </c>
      <c r="E6" s="4">
        <v>2400</v>
      </c>
      <c r="F6" s="35"/>
      <c r="G6" s="3">
        <f t="shared" ref="G6:G24" si="0">G5+E6-F6</f>
        <v>2400</v>
      </c>
      <c r="H6" s="2"/>
      <c r="I6" s="5"/>
      <c r="J6" s="6"/>
    </row>
    <row r="7" spans="1:10" s="19" customFormat="1" ht="14.25" customHeight="1">
      <c r="A7" s="80">
        <v>17</v>
      </c>
      <c r="B7" s="80">
        <v>4</v>
      </c>
      <c r="C7" s="80">
        <v>14</v>
      </c>
      <c r="D7" s="2" t="s">
        <v>570</v>
      </c>
      <c r="E7" s="4"/>
      <c r="F7" s="35">
        <v>600</v>
      </c>
      <c r="G7" s="40">
        <f t="shared" si="0"/>
        <v>1800</v>
      </c>
      <c r="H7" s="2"/>
      <c r="I7" s="5"/>
      <c r="J7" s="80"/>
    </row>
    <row r="8" spans="1:10" ht="14.25" customHeight="1">
      <c r="A8" s="6"/>
      <c r="B8" s="6"/>
      <c r="C8" s="6"/>
      <c r="D8" s="2"/>
      <c r="E8" s="4"/>
      <c r="F8" s="35"/>
      <c r="G8" s="40">
        <f t="shared" si="0"/>
        <v>1800</v>
      </c>
      <c r="H8" s="2"/>
      <c r="I8" s="13"/>
      <c r="J8" s="6"/>
    </row>
    <row r="9" spans="1:10" ht="14.25" customHeight="1">
      <c r="A9" s="6"/>
      <c r="B9" s="6"/>
      <c r="C9" s="6"/>
      <c r="D9" s="2"/>
      <c r="E9" s="4"/>
      <c r="F9" s="35"/>
      <c r="G9" s="3">
        <f t="shared" si="0"/>
        <v>1800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3">
        <f t="shared" si="0"/>
        <v>1800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3">
        <f t="shared" si="0"/>
        <v>1800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1800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5"/>
      <c r="G13" s="3">
        <f t="shared" si="0"/>
        <v>1800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3">
        <f t="shared" si="0"/>
        <v>1800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3">
        <f t="shared" si="0"/>
        <v>1800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3">
        <f t="shared" si="0"/>
        <v>1800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3">
        <f t="shared" si="0"/>
        <v>1800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3">
        <f t="shared" si="0"/>
        <v>1800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3">
        <f t="shared" si="0"/>
        <v>1800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3">
        <f t="shared" si="0"/>
        <v>1800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3">
        <f t="shared" si="0"/>
        <v>1800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3">
        <f t="shared" si="0"/>
        <v>1800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3">
        <f t="shared" si="0"/>
        <v>1800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3">
        <f t="shared" si="0"/>
        <v>1800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4800</v>
      </c>
      <c r="F25" s="35">
        <f>SUM(F4:F24)</f>
        <v>3000</v>
      </c>
      <c r="G25" s="3">
        <f>E25-F25</f>
        <v>1800</v>
      </c>
      <c r="H25" s="2"/>
      <c r="I25" s="5"/>
      <c r="J25" s="6"/>
    </row>
    <row r="26" spans="1:10" ht="14.25" customHeight="1">
      <c r="C26" s="15" t="s">
        <v>53</v>
      </c>
      <c r="D26" s="14">
        <f>E25</f>
        <v>4800</v>
      </c>
      <c r="F26" s="16"/>
      <c r="H26" s="16"/>
    </row>
    <row r="27" spans="1:10" ht="14.25" customHeight="1">
      <c r="C27" s="15" t="s">
        <v>54</v>
      </c>
      <c r="D27" s="14">
        <f>F25</f>
        <v>3000</v>
      </c>
      <c r="E27" s="16" t="s">
        <v>55</v>
      </c>
      <c r="F27" s="18" t="s">
        <v>155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1800</v>
      </c>
      <c r="E28" s="15" t="s">
        <v>112</v>
      </c>
      <c r="F28" s="18" t="s">
        <v>153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1"/>
  <sheetViews>
    <sheetView workbookViewId="0">
      <selection activeCell="J7" sqref="J7"/>
    </sheetView>
  </sheetViews>
  <sheetFormatPr defaultRowHeight="12"/>
  <cols>
    <col min="1" max="2" width="2.875" style="7" customWidth="1"/>
    <col min="3" max="3" width="2.875" style="10" customWidth="1"/>
    <col min="4" max="4" width="31.5" style="7" customWidth="1"/>
    <col min="5" max="5" width="9.875" style="7" customWidth="1"/>
    <col min="6" max="6" width="13.5" style="99" customWidth="1"/>
    <col min="7" max="7" width="9.875" style="7" customWidth="1"/>
    <col min="8" max="8" width="9.375" style="7" customWidth="1"/>
    <col min="9" max="9" width="5.75" style="7" customWidth="1"/>
    <col min="10" max="10" width="56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158</v>
      </c>
      <c r="E2" s="16" t="s">
        <v>42</v>
      </c>
      <c r="F2" s="94" t="s">
        <v>31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17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8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7200</v>
      </c>
      <c r="F5" s="229">
        <v>7200</v>
      </c>
      <c r="G5" s="226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4</v>
      </c>
      <c r="C6" s="207">
        <v>9</v>
      </c>
      <c r="D6" s="205" t="s">
        <v>541</v>
      </c>
      <c r="E6" s="4">
        <v>1800</v>
      </c>
      <c r="F6" s="95"/>
      <c r="G6" s="3">
        <f t="shared" ref="G6:G24" si="0">G5+E6-F6</f>
        <v>1800</v>
      </c>
      <c r="H6" s="2"/>
      <c r="I6" s="5"/>
      <c r="J6" s="6"/>
    </row>
    <row r="7" spans="1:10" s="19" customFormat="1" ht="14.25" customHeight="1">
      <c r="A7" s="80">
        <v>17</v>
      </c>
      <c r="B7" s="80">
        <v>4</v>
      </c>
      <c r="C7" s="80">
        <v>14</v>
      </c>
      <c r="D7" s="2" t="s">
        <v>571</v>
      </c>
      <c r="E7" s="4"/>
      <c r="F7" s="95">
        <v>1200</v>
      </c>
      <c r="G7" s="40">
        <f t="shared" si="0"/>
        <v>600</v>
      </c>
      <c r="H7" s="2"/>
      <c r="I7" s="5"/>
      <c r="J7" s="80" t="s">
        <v>652</v>
      </c>
    </row>
    <row r="8" spans="1:10" ht="14.25" customHeight="1">
      <c r="A8" s="6"/>
      <c r="B8" s="6"/>
      <c r="C8" s="6"/>
      <c r="D8" s="2"/>
      <c r="E8" s="4"/>
      <c r="F8" s="95"/>
      <c r="G8" s="3">
        <f t="shared" si="0"/>
        <v>600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95"/>
      <c r="G9" s="40">
        <f t="shared" si="0"/>
        <v>600</v>
      </c>
      <c r="H9" s="2"/>
      <c r="I9" s="13"/>
      <c r="J9" s="6"/>
    </row>
    <row r="10" spans="1:10" ht="14.25" customHeight="1">
      <c r="A10" s="6"/>
      <c r="B10" s="6"/>
      <c r="C10" s="6"/>
      <c r="D10" s="2"/>
      <c r="E10" s="4"/>
      <c r="F10" s="50"/>
      <c r="G10" s="3">
        <f t="shared" si="0"/>
        <v>600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95"/>
      <c r="G11" s="3">
        <f t="shared" si="0"/>
        <v>600</v>
      </c>
      <c r="H11" s="6"/>
      <c r="I11" s="5"/>
      <c r="J11" s="6"/>
    </row>
    <row r="12" spans="1:10" ht="14.25" customHeight="1">
      <c r="A12" s="134"/>
      <c r="B12" s="134"/>
      <c r="C12" s="134"/>
      <c r="D12" s="2"/>
      <c r="E12" s="4"/>
      <c r="F12" s="95"/>
      <c r="G12" s="3">
        <f t="shared" si="0"/>
        <v>600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600</v>
      </c>
      <c r="H13" s="2"/>
      <c r="I13" s="13"/>
      <c r="J13" s="6"/>
    </row>
    <row r="14" spans="1:10" ht="14.25" customHeight="1">
      <c r="A14" s="134"/>
      <c r="B14" s="134"/>
      <c r="C14" s="134"/>
      <c r="D14" s="2"/>
      <c r="E14" s="4"/>
      <c r="F14" s="95"/>
      <c r="G14" s="3">
        <f>G13+E14-F14</f>
        <v>600</v>
      </c>
      <c r="H14" s="2"/>
      <c r="I14" s="5"/>
      <c r="J14" s="6"/>
    </row>
    <row r="15" spans="1:10" ht="14.25" customHeight="1">
      <c r="A15" s="49"/>
      <c r="B15" s="49"/>
      <c r="C15" s="49"/>
      <c r="D15" s="2"/>
      <c r="E15" s="4"/>
      <c r="F15" s="95"/>
      <c r="G15" s="3">
        <f t="shared" si="0"/>
        <v>600</v>
      </c>
      <c r="H15" s="2"/>
      <c r="I15" s="5"/>
      <c r="J15" s="6"/>
    </row>
    <row r="16" spans="1:10" ht="14.25" customHeight="1">
      <c r="A16" s="49"/>
      <c r="B16" s="49"/>
      <c r="C16" s="49"/>
      <c r="D16" s="2"/>
      <c r="E16" s="4"/>
      <c r="F16" s="95"/>
      <c r="G16" s="3">
        <f t="shared" si="0"/>
        <v>600</v>
      </c>
      <c r="H16" s="2"/>
      <c r="I16" s="5"/>
      <c r="J16" s="6"/>
    </row>
    <row r="17" spans="1:10" ht="14.25" customHeight="1">
      <c r="A17" s="49"/>
      <c r="B17" s="49"/>
      <c r="C17" s="49"/>
      <c r="D17" s="2"/>
      <c r="E17" s="4"/>
      <c r="F17" s="95"/>
      <c r="G17" s="3">
        <f t="shared" si="0"/>
        <v>600</v>
      </c>
      <c r="H17" s="2"/>
      <c r="I17" s="5"/>
      <c r="J17" s="6"/>
    </row>
    <row r="18" spans="1:10" ht="14.25" customHeight="1">
      <c r="A18" s="49"/>
      <c r="B18" s="49"/>
      <c r="C18" s="49"/>
      <c r="D18" s="2"/>
      <c r="E18" s="4"/>
      <c r="F18" s="95"/>
      <c r="G18" s="3">
        <f t="shared" si="0"/>
        <v>600</v>
      </c>
      <c r="H18" s="2"/>
      <c r="I18" s="13"/>
      <c r="J18" s="6"/>
    </row>
    <row r="19" spans="1:10" ht="14.25" customHeight="1">
      <c r="A19" s="49"/>
      <c r="B19" s="49"/>
      <c r="C19" s="49"/>
      <c r="D19" s="2"/>
      <c r="E19" s="4"/>
      <c r="F19" s="95"/>
      <c r="G19" s="3">
        <f t="shared" si="0"/>
        <v>600</v>
      </c>
      <c r="H19" s="2"/>
      <c r="I19" s="5"/>
      <c r="J19" s="6"/>
    </row>
    <row r="20" spans="1:10" ht="14.25" customHeight="1">
      <c r="A20" s="49"/>
      <c r="B20" s="49"/>
      <c r="C20" s="49"/>
      <c r="D20" s="2"/>
      <c r="E20" s="4"/>
      <c r="F20" s="95"/>
      <c r="G20" s="3">
        <f t="shared" si="0"/>
        <v>600</v>
      </c>
      <c r="H20" s="2"/>
      <c r="I20" s="5"/>
      <c r="J20" s="6"/>
    </row>
    <row r="21" spans="1:10" ht="14.25" customHeight="1">
      <c r="A21" s="49"/>
      <c r="B21" s="49"/>
      <c r="C21" s="49"/>
      <c r="D21" s="2"/>
      <c r="E21" s="4"/>
      <c r="F21" s="95"/>
      <c r="G21" s="3">
        <f t="shared" si="0"/>
        <v>600</v>
      </c>
      <c r="H21" s="2"/>
      <c r="I21" s="5"/>
      <c r="J21" s="6"/>
    </row>
    <row r="22" spans="1:10" ht="14.25" customHeight="1">
      <c r="A22" s="49"/>
      <c r="B22" s="49"/>
      <c r="C22" s="49"/>
      <c r="D22" s="2"/>
      <c r="E22" s="4"/>
      <c r="F22" s="95"/>
      <c r="G22" s="3">
        <f t="shared" si="0"/>
        <v>600</v>
      </c>
      <c r="H22" s="2"/>
      <c r="I22" s="5"/>
      <c r="J22" s="6"/>
    </row>
    <row r="23" spans="1:10" ht="14.25" customHeight="1">
      <c r="A23" s="49"/>
      <c r="B23" s="49"/>
      <c r="C23" s="49"/>
      <c r="D23" s="2"/>
      <c r="E23" s="4"/>
      <c r="F23" s="95"/>
      <c r="G23" s="3">
        <f t="shared" si="0"/>
        <v>600</v>
      </c>
      <c r="H23" s="2"/>
      <c r="I23" s="5"/>
      <c r="J23" s="6"/>
    </row>
    <row r="24" spans="1:10" ht="14.25" customHeight="1">
      <c r="A24" s="49"/>
      <c r="B24" s="49"/>
      <c r="C24" s="49"/>
      <c r="D24" s="2"/>
      <c r="E24" s="4"/>
      <c r="F24" s="95"/>
      <c r="G24" s="3">
        <f t="shared" si="0"/>
        <v>600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9000</v>
      </c>
      <c r="F25" s="95">
        <f>SUM(F4:F24)</f>
        <v>8400</v>
      </c>
      <c r="G25" s="3">
        <f>E25-F25</f>
        <v>600</v>
      </c>
      <c r="H25" s="2"/>
      <c r="I25" s="5"/>
      <c r="J25" s="6"/>
    </row>
    <row r="26" spans="1:10" ht="14.25" customHeight="1">
      <c r="C26" s="15" t="s">
        <v>53</v>
      </c>
      <c r="D26" s="14">
        <f>E25</f>
        <v>9000</v>
      </c>
      <c r="F26" s="96"/>
      <c r="H26" s="16"/>
    </row>
    <row r="27" spans="1:10" ht="42.75" customHeight="1">
      <c r="C27" s="15" t="s">
        <v>54</v>
      </c>
      <c r="D27" s="14">
        <f>F25</f>
        <v>8400</v>
      </c>
      <c r="E27" s="16" t="s">
        <v>55</v>
      </c>
      <c r="F27" s="97" t="s">
        <v>403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97" t="s">
        <v>159</v>
      </c>
      <c r="G28" s="19"/>
      <c r="H28" s="18"/>
      <c r="I28" s="19"/>
      <c r="J28" s="19"/>
    </row>
    <row r="29" spans="1:10" ht="14.25" customHeight="1">
      <c r="E29" s="23"/>
      <c r="F29" s="9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117</v>
      </c>
      <c r="E30" s="16" t="s">
        <v>58</v>
      </c>
      <c r="F30" s="99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4" style="7" customWidth="1"/>
    <col min="5" max="5" width="9.875" style="7" customWidth="1"/>
    <col min="6" max="6" width="13.375" style="7" customWidth="1"/>
    <col min="7" max="7" width="9.875" style="7" customWidth="1"/>
    <col min="8" max="8" width="14.625" style="7" customWidth="1"/>
    <col min="9" max="9" width="5.75" style="7" customWidth="1"/>
    <col min="10" max="10" width="70.62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253</v>
      </c>
      <c r="E2" s="16" t="s">
        <v>42</v>
      </c>
      <c r="F2" s="9" t="s">
        <v>84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1920</v>
      </c>
      <c r="F5" s="194">
        <v>1920</v>
      </c>
      <c r="G5" s="226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4</v>
      </c>
      <c r="C6" s="207">
        <v>12</v>
      </c>
      <c r="D6" s="205" t="s">
        <v>552</v>
      </c>
      <c r="E6" s="4">
        <v>480</v>
      </c>
      <c r="F6" s="35"/>
      <c r="G6" s="3">
        <f t="shared" ref="G6:G24" si="0">G5+E6-F6</f>
        <v>480</v>
      </c>
      <c r="H6" s="2"/>
      <c r="I6" s="5"/>
      <c r="J6" s="6"/>
    </row>
    <row r="7" spans="1:10" s="19" customFormat="1" ht="14.25" customHeight="1">
      <c r="A7" s="80">
        <v>17</v>
      </c>
      <c r="B7" s="80">
        <v>4</v>
      </c>
      <c r="C7" s="80">
        <v>14</v>
      </c>
      <c r="D7" s="2" t="s">
        <v>572</v>
      </c>
      <c r="E7" s="4"/>
      <c r="F7" s="35">
        <v>480</v>
      </c>
      <c r="G7" s="40">
        <f t="shared" si="0"/>
        <v>0</v>
      </c>
      <c r="H7" s="2"/>
      <c r="I7" s="5"/>
      <c r="J7" s="80"/>
    </row>
    <row r="8" spans="1:10" ht="14.25" customHeight="1">
      <c r="A8" s="6"/>
      <c r="B8" s="6"/>
      <c r="C8" s="6"/>
      <c r="D8" s="2"/>
      <c r="E8" s="4"/>
      <c r="F8" s="35"/>
      <c r="G8" s="40">
        <f t="shared" si="0"/>
        <v>0</v>
      </c>
      <c r="H8" s="2"/>
      <c r="I8" s="13"/>
      <c r="J8" s="6"/>
    </row>
    <row r="9" spans="1:10" ht="14.25" customHeight="1">
      <c r="A9" s="6"/>
      <c r="B9" s="6"/>
      <c r="C9" s="6"/>
      <c r="D9" s="2"/>
      <c r="E9" s="4"/>
      <c r="F9" s="35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5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3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2400</v>
      </c>
      <c r="F25" s="35">
        <f>SUM(F4:F24)</f>
        <v>2400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2400</v>
      </c>
      <c r="F26" s="16"/>
      <c r="H26" s="16"/>
    </row>
    <row r="27" spans="1:10" ht="23.25" customHeight="1">
      <c r="C27" s="15" t="s">
        <v>54</v>
      </c>
      <c r="D27" s="14">
        <f>F25</f>
        <v>2400</v>
      </c>
      <c r="E27" s="16" t="s">
        <v>55</v>
      </c>
      <c r="F27" s="18" t="s">
        <v>161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162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10</v>
      </c>
      <c r="B30" s="306"/>
      <c r="C30" s="306"/>
      <c r="D30" s="7" t="s">
        <v>117</v>
      </c>
      <c r="E30" s="16" t="s">
        <v>11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1.5" style="7" customWidth="1"/>
    <col min="5" max="5" width="9.875" style="7" customWidth="1"/>
    <col min="6" max="6" width="13" style="7" customWidth="1"/>
    <col min="7" max="7" width="9.875" style="7" customWidth="1"/>
    <col min="8" max="8" width="7.375" style="7" customWidth="1"/>
    <col min="9" max="9" width="5.75" style="7" customWidth="1"/>
    <col min="10" max="10" width="73" style="7" customWidth="1"/>
    <col min="11" max="16384" width="9" style="7"/>
  </cols>
  <sheetData>
    <row r="1" spans="1:10" ht="30.75" customHeight="1">
      <c r="A1" s="312" t="s">
        <v>65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66</v>
      </c>
      <c r="B2" s="313"/>
      <c r="C2" s="313"/>
      <c r="D2" s="12" t="s">
        <v>164</v>
      </c>
      <c r="E2" s="16" t="s">
        <v>67</v>
      </c>
      <c r="F2" s="9" t="s">
        <v>85</v>
      </c>
      <c r="G2" s="11"/>
      <c r="H2" s="25"/>
      <c r="I2" s="25"/>
    </row>
    <row r="3" spans="1:10" ht="12" customHeight="1">
      <c r="A3" s="307" t="s">
        <v>68</v>
      </c>
      <c r="B3" s="307"/>
      <c r="C3" s="307"/>
      <c r="D3" s="309" t="s">
        <v>69</v>
      </c>
      <c r="E3" s="309" t="s">
        <v>70</v>
      </c>
      <c r="F3" s="309" t="s">
        <v>71</v>
      </c>
      <c r="G3" s="309" t="s">
        <v>72</v>
      </c>
      <c r="H3" s="309" t="s">
        <v>0</v>
      </c>
      <c r="I3" s="309" t="s">
        <v>1</v>
      </c>
      <c r="J3" s="309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2400</v>
      </c>
      <c r="F5" s="194">
        <v>2400</v>
      </c>
      <c r="G5" s="226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3</v>
      </c>
      <c r="C6" s="207">
        <v>22</v>
      </c>
      <c r="D6" s="205" t="s">
        <v>493</v>
      </c>
      <c r="E6" s="4">
        <v>600</v>
      </c>
      <c r="F6" s="35"/>
      <c r="G6" s="3">
        <f t="shared" ref="G6:G24" si="0">G5+E6-F6</f>
        <v>600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2" t="s">
        <v>573</v>
      </c>
      <c r="E7" s="4"/>
      <c r="F7" s="35">
        <v>600</v>
      </c>
      <c r="G7" s="3">
        <f t="shared" si="0"/>
        <v>0</v>
      </c>
      <c r="H7" s="2"/>
      <c r="I7" s="5"/>
      <c r="J7" s="6"/>
    </row>
    <row r="8" spans="1:10" s="19" customFormat="1" ht="14.25" customHeight="1">
      <c r="A8" s="80"/>
      <c r="B8" s="80"/>
      <c r="C8" s="80"/>
      <c r="D8" s="2"/>
      <c r="E8" s="4"/>
      <c r="F8" s="35"/>
      <c r="G8" s="40">
        <f t="shared" si="0"/>
        <v>0</v>
      </c>
      <c r="H8" s="2"/>
      <c r="I8" s="5"/>
      <c r="J8" s="80"/>
    </row>
    <row r="9" spans="1:10" ht="14.25" customHeight="1">
      <c r="A9" s="6"/>
      <c r="B9" s="6"/>
      <c r="C9" s="6"/>
      <c r="D9" s="2"/>
      <c r="E9" s="4"/>
      <c r="F9" s="35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5"/>
      <c r="G10" s="40">
        <f t="shared" si="0"/>
        <v>0</v>
      </c>
      <c r="H10" s="2"/>
      <c r="I10" s="13"/>
      <c r="J10" s="6"/>
    </row>
    <row r="11" spans="1:10" ht="14.25" customHeight="1">
      <c r="A11" s="6"/>
      <c r="B11" s="6"/>
      <c r="C11" s="6"/>
      <c r="D11" s="2"/>
      <c r="E11" s="4"/>
      <c r="F11" s="35"/>
      <c r="G11" s="3">
        <f t="shared" si="0"/>
        <v>0</v>
      </c>
      <c r="H11" s="6"/>
      <c r="I11" s="5"/>
    </row>
    <row r="12" spans="1:10" ht="14.25" customHeight="1">
      <c r="A12" s="6"/>
      <c r="B12" s="6"/>
      <c r="C12" s="6"/>
      <c r="D12" s="2"/>
      <c r="E12" s="4"/>
      <c r="F12" s="35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2"/>
      <c r="E17" s="4"/>
      <c r="F17" s="35"/>
      <c r="G17" s="3">
        <f t="shared" si="0"/>
        <v>0</v>
      </c>
      <c r="H17" s="2"/>
      <c r="I17" s="46"/>
      <c r="J17" s="6"/>
    </row>
    <row r="18" spans="1:10" ht="14.25" customHeight="1">
      <c r="A18" s="6"/>
      <c r="B18" s="6"/>
      <c r="C18" s="6"/>
      <c r="D18" s="2"/>
      <c r="E18" s="4"/>
      <c r="F18" s="3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3">
        <f t="shared" si="0"/>
        <v>0</v>
      </c>
      <c r="H24" s="2"/>
      <c r="I24" s="6"/>
      <c r="J24" s="6"/>
    </row>
    <row r="25" spans="1:10" ht="14.25" customHeight="1">
      <c r="A25" s="308" t="s">
        <v>77</v>
      </c>
      <c r="B25" s="308"/>
      <c r="C25" s="308"/>
      <c r="D25" s="2"/>
      <c r="E25" s="4">
        <f>SUM(E4:E24)</f>
        <v>3000</v>
      </c>
      <c r="F25" s="35">
        <f>SUM(F4:F24)</f>
        <v>3000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3000</v>
      </c>
      <c r="F26" s="16"/>
      <c r="H26" s="16"/>
    </row>
    <row r="27" spans="1:10" ht="14.25" customHeight="1">
      <c r="C27" s="15" t="s">
        <v>79</v>
      </c>
      <c r="D27" s="14">
        <f>F25</f>
        <v>3000</v>
      </c>
      <c r="E27" s="16" t="s">
        <v>80</v>
      </c>
      <c r="F27" s="18" t="s">
        <v>179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18" t="s">
        <v>163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82</v>
      </c>
      <c r="B30" s="306"/>
      <c r="C30" s="306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5.875" style="7" customWidth="1"/>
    <col min="5" max="5" width="9.875" style="7" customWidth="1"/>
    <col min="6" max="6" width="13.75" style="7" customWidth="1"/>
    <col min="7" max="7" width="9.875" style="7" customWidth="1"/>
    <col min="8" max="8" width="7.375" style="7" customWidth="1"/>
    <col min="9" max="9" width="5.75" style="7" customWidth="1"/>
    <col min="10" max="10" width="71" style="7" customWidth="1"/>
    <col min="11" max="16384" width="9" style="7"/>
  </cols>
  <sheetData>
    <row r="1" spans="1:10" ht="30.75" customHeight="1">
      <c r="A1" s="312" t="s">
        <v>65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66</v>
      </c>
      <c r="B2" s="313"/>
      <c r="C2" s="313"/>
      <c r="D2" s="12" t="s">
        <v>165</v>
      </c>
      <c r="E2" s="16" t="s">
        <v>67</v>
      </c>
      <c r="F2" s="9" t="s">
        <v>86</v>
      </c>
      <c r="G2" s="11"/>
      <c r="H2" s="25"/>
      <c r="I2" s="25"/>
    </row>
    <row r="3" spans="1:10" ht="12" customHeight="1">
      <c r="A3" s="307" t="s">
        <v>68</v>
      </c>
      <c r="B3" s="307"/>
      <c r="C3" s="307"/>
      <c r="D3" s="309" t="s">
        <v>69</v>
      </c>
      <c r="E3" s="309" t="s">
        <v>70</v>
      </c>
      <c r="F3" s="309" t="s">
        <v>71</v>
      </c>
      <c r="G3" s="309" t="s">
        <v>72</v>
      </c>
      <c r="H3" s="309" t="s">
        <v>0</v>
      </c>
      <c r="I3" s="309" t="s">
        <v>1</v>
      </c>
      <c r="J3" s="309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4800</v>
      </c>
      <c r="F5" s="194">
        <v>4800</v>
      </c>
      <c r="G5" s="226">
        <f>E5-F5</f>
        <v>0</v>
      </c>
      <c r="H5" s="220"/>
      <c r="I5" s="221"/>
      <c r="J5" s="190"/>
    </row>
    <row r="6" spans="1:10" ht="14.25" customHeight="1">
      <c r="A6" s="207">
        <v>16</v>
      </c>
      <c r="B6" s="207">
        <v>3</v>
      </c>
      <c r="C6" s="207">
        <v>6</v>
      </c>
      <c r="D6" s="205" t="s">
        <v>476</v>
      </c>
      <c r="E6" s="4">
        <v>1200</v>
      </c>
      <c r="F6" s="35"/>
      <c r="G6" s="3">
        <f t="shared" ref="G6:G24" si="0">G5+E6-F6</f>
        <v>1200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2" t="s">
        <v>574</v>
      </c>
      <c r="E7" s="4"/>
      <c r="F7" s="35">
        <v>1200</v>
      </c>
      <c r="G7" s="3">
        <f t="shared" si="0"/>
        <v>0</v>
      </c>
      <c r="H7" s="2"/>
      <c r="I7" s="5"/>
      <c r="J7" s="6"/>
    </row>
    <row r="8" spans="1:10" s="19" customFormat="1" ht="14.25" customHeight="1">
      <c r="A8" s="80"/>
      <c r="B8" s="80"/>
      <c r="C8" s="80"/>
      <c r="D8" s="2"/>
      <c r="E8" s="4"/>
      <c r="F8" s="35"/>
      <c r="G8" s="40">
        <f t="shared" si="0"/>
        <v>0</v>
      </c>
      <c r="H8" s="2"/>
      <c r="I8" s="5"/>
      <c r="J8" s="80"/>
    </row>
    <row r="9" spans="1:10" ht="14.25" customHeight="1">
      <c r="A9" s="6"/>
      <c r="B9" s="6"/>
      <c r="C9" s="6"/>
      <c r="D9" s="2"/>
      <c r="E9" s="4"/>
      <c r="F9" s="35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5"/>
      <c r="G10" s="40">
        <f t="shared" si="0"/>
        <v>0</v>
      </c>
      <c r="H10" s="2"/>
      <c r="I10" s="13"/>
      <c r="J10" s="6"/>
    </row>
    <row r="11" spans="1:10" ht="14.25" customHeight="1">
      <c r="A11" s="6"/>
      <c r="B11" s="6"/>
      <c r="C11" s="6"/>
      <c r="D11" s="2"/>
      <c r="E11" s="4"/>
      <c r="F11" s="35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2"/>
      <c r="E17" s="4"/>
      <c r="F17" s="35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3">
        <f t="shared" si="0"/>
        <v>0</v>
      </c>
      <c r="H24" s="2"/>
      <c r="I24" s="6"/>
      <c r="J24" s="6"/>
    </row>
    <row r="25" spans="1:10" ht="14.25" customHeight="1">
      <c r="A25" s="308" t="s">
        <v>77</v>
      </c>
      <c r="B25" s="308"/>
      <c r="C25" s="308"/>
      <c r="D25" s="2"/>
      <c r="E25" s="4">
        <f>SUM(E4:E24)</f>
        <v>6000</v>
      </c>
      <c r="F25" s="35">
        <f>SUM(F4:F24)</f>
        <v>6000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6000</v>
      </c>
      <c r="F26" s="16"/>
      <c r="H26" s="16"/>
    </row>
    <row r="27" spans="1:10" ht="29.25" customHeight="1">
      <c r="C27" s="15" t="s">
        <v>79</v>
      </c>
      <c r="D27" s="14">
        <f>F25</f>
        <v>6000</v>
      </c>
      <c r="E27" s="16" t="s">
        <v>80</v>
      </c>
      <c r="F27" s="18" t="s">
        <v>575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18" t="s">
        <v>163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82</v>
      </c>
      <c r="B30" s="306"/>
      <c r="C30" s="306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1" style="7" customWidth="1"/>
    <col min="5" max="5" width="9.875" style="7" customWidth="1"/>
    <col min="6" max="6" width="12.875" style="99" customWidth="1"/>
    <col min="7" max="7" width="9.875" style="7" customWidth="1"/>
    <col min="8" max="8" width="7.625" style="7" customWidth="1"/>
    <col min="9" max="9" width="12" style="7" customWidth="1"/>
    <col min="10" max="10" width="55.25" style="7" customWidth="1"/>
    <col min="11" max="16384" width="9" style="7"/>
  </cols>
  <sheetData>
    <row r="1" spans="1:10" ht="30.75" customHeight="1">
      <c r="A1" s="312" t="s">
        <v>65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66</v>
      </c>
      <c r="B2" s="313"/>
      <c r="C2" s="313"/>
      <c r="D2" s="12" t="s">
        <v>166</v>
      </c>
      <c r="E2" s="16" t="s">
        <v>67</v>
      </c>
      <c r="F2" s="94" t="s">
        <v>87</v>
      </c>
      <c r="G2" s="11"/>
      <c r="H2" s="25"/>
      <c r="I2" s="25"/>
    </row>
    <row r="3" spans="1:10" ht="12" customHeight="1">
      <c r="A3" s="307" t="s">
        <v>68</v>
      </c>
      <c r="B3" s="307"/>
      <c r="C3" s="307"/>
      <c r="D3" s="309" t="s">
        <v>69</v>
      </c>
      <c r="E3" s="309" t="s">
        <v>70</v>
      </c>
      <c r="F3" s="317" t="s">
        <v>71</v>
      </c>
      <c r="G3" s="309" t="s">
        <v>72</v>
      </c>
      <c r="H3" s="309" t="s">
        <v>0</v>
      </c>
      <c r="I3" s="309" t="s">
        <v>1</v>
      </c>
      <c r="J3" s="309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10"/>
      <c r="E4" s="310"/>
      <c r="F4" s="318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1800</v>
      </c>
      <c r="F5" s="229">
        <v>1800</v>
      </c>
      <c r="G5" s="226">
        <f>E5-F5</f>
        <v>0</v>
      </c>
      <c r="H5" s="220"/>
      <c r="I5" s="230"/>
      <c r="J5" s="220"/>
    </row>
    <row r="6" spans="1:10" ht="14.25" customHeight="1">
      <c r="A6" s="207">
        <v>17</v>
      </c>
      <c r="B6" s="207">
        <v>4</v>
      </c>
      <c r="C6" s="207">
        <v>12</v>
      </c>
      <c r="D6" s="205" t="s">
        <v>550</v>
      </c>
      <c r="E6" s="4"/>
      <c r="F6" s="95"/>
      <c r="G6" s="3">
        <f t="shared" ref="G6:G24" si="0">G5+E6-F6</f>
        <v>0</v>
      </c>
      <c r="H6" s="2"/>
      <c r="I6" s="5"/>
      <c r="J6" s="6"/>
    </row>
    <row r="7" spans="1:10" s="19" customFormat="1" ht="14.25" customHeight="1">
      <c r="A7" s="80"/>
      <c r="B7" s="80"/>
      <c r="C7" s="80"/>
      <c r="D7" s="2"/>
      <c r="E7" s="4"/>
      <c r="F7" s="95"/>
      <c r="G7" s="40">
        <f t="shared" si="0"/>
        <v>0</v>
      </c>
      <c r="H7" s="2"/>
      <c r="I7" s="5"/>
      <c r="J7" s="80"/>
    </row>
    <row r="8" spans="1:10" ht="14.25" customHeight="1">
      <c r="A8" s="6"/>
      <c r="B8" s="6"/>
      <c r="C8" s="6"/>
      <c r="D8" s="2"/>
      <c r="E8" s="4"/>
      <c r="F8" s="95"/>
      <c r="G8" s="3">
        <f t="shared" si="0"/>
        <v>0</v>
      </c>
      <c r="H8" s="2"/>
      <c r="I8" s="46"/>
      <c r="J8" s="6"/>
    </row>
    <row r="9" spans="1:10" ht="14.25" customHeight="1">
      <c r="A9" s="6"/>
      <c r="B9" s="6"/>
      <c r="C9" s="6"/>
      <c r="D9" s="2"/>
      <c r="E9" s="4"/>
      <c r="F9" s="95"/>
      <c r="G9" s="40">
        <f t="shared" si="0"/>
        <v>0</v>
      </c>
      <c r="H9" s="2"/>
      <c r="I9" s="13"/>
      <c r="J9" s="6"/>
    </row>
    <row r="10" spans="1:10" ht="14.25" customHeight="1">
      <c r="A10" s="6"/>
      <c r="B10" s="6"/>
      <c r="C10" s="6"/>
      <c r="D10" s="2"/>
      <c r="E10" s="4"/>
      <c r="F10" s="50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95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95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13"/>
      <c r="J13" s="6"/>
    </row>
    <row r="14" spans="1:10" ht="14.25" customHeight="1">
      <c r="A14" s="6"/>
      <c r="B14" s="6"/>
      <c r="C14" s="6"/>
      <c r="D14" s="2"/>
      <c r="E14" s="4"/>
      <c r="F14" s="9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9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95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95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9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9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9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9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9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9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95"/>
      <c r="G24" s="3">
        <f t="shared" si="0"/>
        <v>0</v>
      </c>
      <c r="H24" s="2"/>
      <c r="I24" s="6"/>
      <c r="J24" s="6"/>
    </row>
    <row r="25" spans="1:10" ht="14.25" customHeight="1">
      <c r="A25" s="308" t="s">
        <v>77</v>
      </c>
      <c r="B25" s="308"/>
      <c r="C25" s="308"/>
      <c r="D25" s="2"/>
      <c r="E25" s="4">
        <f>SUM(E4:E24)</f>
        <v>1800</v>
      </c>
      <c r="F25" s="95">
        <f>SUM(F4:F24)</f>
        <v>1800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1800</v>
      </c>
      <c r="F26" s="96"/>
      <c r="H26" s="16"/>
    </row>
    <row r="27" spans="1:10" ht="14.25" customHeight="1">
      <c r="C27" s="15" t="s">
        <v>79</v>
      </c>
      <c r="D27" s="14">
        <f>F25</f>
        <v>1800</v>
      </c>
      <c r="E27" s="16" t="s">
        <v>80</v>
      </c>
      <c r="F27" s="97" t="s">
        <v>167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97" t="s">
        <v>136</v>
      </c>
      <c r="G28" s="19"/>
      <c r="H28" s="18"/>
      <c r="I28" s="19"/>
      <c r="J28" s="19"/>
    </row>
    <row r="29" spans="1:10" ht="14.25" customHeight="1">
      <c r="E29" s="23"/>
      <c r="F29" s="98"/>
      <c r="G29" s="18"/>
      <c r="H29" s="18"/>
      <c r="I29" s="18"/>
      <c r="J29" s="18"/>
    </row>
    <row r="30" spans="1:10" ht="14.25" customHeight="1">
      <c r="A30" s="306" t="s">
        <v>82</v>
      </c>
      <c r="B30" s="306"/>
      <c r="C30" s="306"/>
      <c r="D30" s="7" t="s">
        <v>168</v>
      </c>
      <c r="E30" s="16" t="s">
        <v>83</v>
      </c>
      <c r="F30" s="99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1"/>
  <sheetViews>
    <sheetView workbookViewId="0">
      <selection activeCell="D7" sqref="D7"/>
    </sheetView>
  </sheetViews>
  <sheetFormatPr defaultRowHeight="12"/>
  <cols>
    <col min="1" max="2" width="2.875" style="7" customWidth="1"/>
    <col min="3" max="3" width="2.875" style="10" customWidth="1"/>
    <col min="4" max="4" width="31.125" style="7" customWidth="1"/>
    <col min="5" max="5" width="9.875" style="7" customWidth="1"/>
    <col min="6" max="6" width="12.5" style="101" customWidth="1"/>
    <col min="7" max="7" width="9.875" style="7" customWidth="1"/>
    <col min="8" max="8" width="12.625" style="7" customWidth="1"/>
    <col min="9" max="9" width="5.75" style="7" customWidth="1"/>
    <col min="10" max="10" width="31" style="7" customWidth="1"/>
    <col min="11" max="16384" width="9" style="7"/>
  </cols>
  <sheetData>
    <row r="1" spans="1:10" ht="30.75" customHeight="1">
      <c r="A1" s="312" t="s">
        <v>65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66</v>
      </c>
      <c r="B2" s="313"/>
      <c r="C2" s="313"/>
      <c r="D2" s="12" t="s">
        <v>173</v>
      </c>
      <c r="E2" s="16" t="s">
        <v>67</v>
      </c>
      <c r="F2" s="100" t="s">
        <v>106</v>
      </c>
      <c r="G2" s="11"/>
      <c r="H2" s="25"/>
      <c r="I2" s="25"/>
    </row>
    <row r="3" spans="1:10" ht="12" customHeight="1">
      <c r="A3" s="307" t="s">
        <v>68</v>
      </c>
      <c r="B3" s="307"/>
      <c r="C3" s="307"/>
      <c r="D3" s="309" t="s">
        <v>69</v>
      </c>
      <c r="E3" s="309" t="s">
        <v>70</v>
      </c>
      <c r="F3" s="319" t="s">
        <v>71</v>
      </c>
      <c r="G3" s="309" t="s">
        <v>72</v>
      </c>
      <c r="H3" s="309" t="s">
        <v>0</v>
      </c>
      <c r="I3" s="309" t="s">
        <v>1</v>
      </c>
      <c r="J3" s="309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10"/>
      <c r="E4" s="310"/>
      <c r="F4" s="32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2100</v>
      </c>
      <c r="F5" s="194">
        <v>2100</v>
      </c>
      <c r="G5" s="226">
        <f>E5-F5</f>
        <v>0</v>
      </c>
      <c r="H5" s="220"/>
      <c r="I5" s="221"/>
      <c r="J5" s="190"/>
    </row>
    <row r="6" spans="1:10" s="19" customFormat="1" ht="14.25" customHeight="1">
      <c r="A6" s="207">
        <v>17</v>
      </c>
      <c r="B6" s="207">
        <v>3</v>
      </c>
      <c r="C6" s="207">
        <v>6</v>
      </c>
      <c r="D6" s="205" t="s">
        <v>473</v>
      </c>
      <c r="E6" s="4">
        <v>600</v>
      </c>
      <c r="F6" s="35"/>
      <c r="G6" s="90">
        <f>G5+E6-F6</f>
        <v>600</v>
      </c>
      <c r="H6" s="2"/>
      <c r="I6" s="5"/>
      <c r="J6" s="80"/>
    </row>
    <row r="7" spans="1:10" ht="14.25" customHeight="1">
      <c r="A7" s="6">
        <v>17</v>
      </c>
      <c r="B7" s="6">
        <v>4</v>
      </c>
      <c r="C7" s="6">
        <v>14</v>
      </c>
      <c r="D7" s="279" t="s">
        <v>658</v>
      </c>
      <c r="E7" s="4"/>
      <c r="F7" s="35"/>
      <c r="G7" s="40">
        <f>G6+E7-F7</f>
        <v>600</v>
      </c>
      <c r="H7" s="2"/>
      <c r="I7" s="13"/>
      <c r="J7" s="6"/>
    </row>
    <row r="8" spans="1:10" ht="14.25" customHeight="1">
      <c r="A8" s="6"/>
      <c r="B8" s="6"/>
      <c r="C8" s="6"/>
      <c r="D8" s="2"/>
      <c r="E8" s="4"/>
      <c r="F8" s="35"/>
      <c r="G8" s="3">
        <f t="shared" ref="G8:G24" si="0">G7+E8-F8</f>
        <v>600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5"/>
      <c r="G9" s="3">
        <f t="shared" si="0"/>
        <v>600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3">
        <f t="shared" si="0"/>
        <v>600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3">
        <f t="shared" si="0"/>
        <v>600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600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5"/>
      <c r="G13" s="3">
        <f t="shared" si="0"/>
        <v>600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3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3">
        <f t="shared" si="0"/>
        <v>600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3">
        <f t="shared" si="0"/>
        <v>600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3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3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3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3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3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3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3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3">
        <f t="shared" si="0"/>
        <v>600</v>
      </c>
      <c r="H24" s="2"/>
      <c r="I24" s="6"/>
      <c r="J24" s="6"/>
    </row>
    <row r="25" spans="1:10" ht="14.25" customHeight="1">
      <c r="A25" s="308" t="s">
        <v>77</v>
      </c>
      <c r="B25" s="308"/>
      <c r="C25" s="308"/>
      <c r="D25" s="2"/>
      <c r="E25" s="4">
        <f>SUM(E4:E24)</f>
        <v>2700</v>
      </c>
      <c r="F25" s="35">
        <f>SUM(F4:F24)</f>
        <v>2100</v>
      </c>
      <c r="G25" s="3">
        <f>E25-F25</f>
        <v>600</v>
      </c>
      <c r="H25" s="2"/>
      <c r="I25" s="5"/>
      <c r="J25" s="6"/>
    </row>
    <row r="26" spans="1:10" ht="14.25" customHeight="1">
      <c r="C26" s="15" t="s">
        <v>78</v>
      </c>
      <c r="D26" s="14">
        <f>E25</f>
        <v>2700</v>
      </c>
      <c r="F26" s="86"/>
      <c r="H26" s="16"/>
    </row>
    <row r="27" spans="1:10" ht="14.25" customHeight="1">
      <c r="C27" s="15" t="s">
        <v>79</v>
      </c>
      <c r="D27" s="14">
        <f>F25</f>
        <v>2100</v>
      </c>
      <c r="E27" s="16" t="s">
        <v>80</v>
      </c>
      <c r="F27" s="18" t="s">
        <v>169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600</v>
      </c>
      <c r="E28" s="15" t="s">
        <v>112</v>
      </c>
      <c r="F28" s="18" t="s">
        <v>174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82</v>
      </c>
      <c r="B30" s="306"/>
      <c r="C30" s="306"/>
      <c r="D30" s="7" t="s">
        <v>117</v>
      </c>
      <c r="E30" s="16" t="s">
        <v>83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1"/>
  <sheetViews>
    <sheetView workbookViewId="0">
      <selection activeCell="D13" sqref="D13"/>
    </sheetView>
  </sheetViews>
  <sheetFormatPr defaultRowHeight="12"/>
  <cols>
    <col min="1" max="2" width="2.875" style="7" customWidth="1"/>
    <col min="3" max="3" width="2.875" style="10" customWidth="1"/>
    <col min="4" max="4" width="35.125" style="7" customWidth="1"/>
    <col min="5" max="5" width="9.875" style="7" customWidth="1"/>
    <col min="6" max="6" width="13.25" style="108" customWidth="1"/>
    <col min="7" max="7" width="9.875" style="7" customWidth="1"/>
    <col min="8" max="8" width="7.375" style="7" customWidth="1"/>
    <col min="9" max="9" width="5.75" style="7" customWidth="1"/>
    <col min="10" max="10" width="49.5" style="7" customWidth="1"/>
    <col min="11" max="16384" width="9" style="7"/>
  </cols>
  <sheetData>
    <row r="1" spans="1:10" ht="30.7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88</v>
      </c>
      <c r="B2" s="313"/>
      <c r="C2" s="313"/>
      <c r="D2" s="12" t="s">
        <v>171</v>
      </c>
      <c r="E2" s="16" t="s">
        <v>89</v>
      </c>
      <c r="F2" s="102" t="s">
        <v>107</v>
      </c>
      <c r="G2" s="11"/>
      <c r="H2" s="25"/>
      <c r="I2" s="25"/>
    </row>
    <row r="3" spans="1:10" ht="12" customHeight="1">
      <c r="A3" s="307" t="s">
        <v>90</v>
      </c>
      <c r="B3" s="307"/>
      <c r="C3" s="307"/>
      <c r="D3" s="309" t="s">
        <v>91</v>
      </c>
      <c r="E3" s="309" t="s">
        <v>92</v>
      </c>
      <c r="F3" s="323" t="s">
        <v>93</v>
      </c>
      <c r="G3" s="309" t="s">
        <v>94</v>
      </c>
      <c r="H3" s="309" t="s">
        <v>0</v>
      </c>
      <c r="I3" s="309" t="s">
        <v>1</v>
      </c>
      <c r="J3" s="309" t="s">
        <v>95</v>
      </c>
    </row>
    <row r="4" spans="1:10" ht="12" customHeight="1">
      <c r="A4" s="24" t="s">
        <v>96</v>
      </c>
      <c r="B4" s="24" t="s">
        <v>97</v>
      </c>
      <c r="C4" s="21" t="s">
        <v>98</v>
      </c>
      <c r="D4" s="310"/>
      <c r="E4" s="310"/>
      <c r="F4" s="324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13500</v>
      </c>
      <c r="F5" s="231">
        <v>7200</v>
      </c>
      <c r="G5" s="226">
        <f>E5-F5</f>
        <v>6300</v>
      </c>
      <c r="H5" s="220"/>
      <c r="I5" s="221"/>
      <c r="J5" s="242" t="s">
        <v>365</v>
      </c>
    </row>
    <row r="6" spans="1:10" ht="14.25" customHeight="1">
      <c r="A6" s="207">
        <v>17</v>
      </c>
      <c r="B6" s="207">
        <v>1</v>
      </c>
      <c r="C6" s="207">
        <v>15</v>
      </c>
      <c r="D6" s="205" t="s">
        <v>437</v>
      </c>
      <c r="F6" s="103">
        <v>1800</v>
      </c>
      <c r="G6" s="3">
        <f>G5+E6-F6</f>
        <v>4500</v>
      </c>
      <c r="H6" s="2"/>
      <c r="I6" s="5"/>
      <c r="J6" s="172"/>
    </row>
    <row r="7" spans="1:10" s="19" customFormat="1" ht="14.25" customHeight="1">
      <c r="A7" s="80">
        <v>17</v>
      </c>
      <c r="B7" s="80">
        <v>4</v>
      </c>
      <c r="C7" s="80">
        <v>2</v>
      </c>
      <c r="D7" s="279" t="s">
        <v>526</v>
      </c>
      <c r="E7" s="4"/>
      <c r="F7" s="103"/>
      <c r="G7" s="40">
        <f>G6+E7-F7</f>
        <v>4500</v>
      </c>
      <c r="H7" s="2"/>
      <c r="I7" s="5"/>
      <c r="J7" s="80" t="s">
        <v>535</v>
      </c>
    </row>
    <row r="8" spans="1:10" ht="14.25" customHeight="1">
      <c r="A8" s="6"/>
      <c r="B8" s="6"/>
      <c r="C8" s="6"/>
      <c r="D8" s="2"/>
      <c r="E8" s="4"/>
      <c r="F8" s="103"/>
      <c r="G8" s="40">
        <f>G7+E8-F8</f>
        <v>4500</v>
      </c>
      <c r="H8" s="2"/>
      <c r="I8" s="13"/>
      <c r="J8" s="6"/>
    </row>
    <row r="9" spans="1:10" ht="14.25" customHeight="1">
      <c r="A9" s="6"/>
      <c r="B9" s="6"/>
      <c r="C9" s="6"/>
      <c r="D9" s="2"/>
      <c r="E9" s="4"/>
      <c r="F9" s="103"/>
      <c r="G9" s="3">
        <f t="shared" ref="G9:G24" si="0">G8+E9-F9</f>
        <v>4500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104"/>
      <c r="G10" s="3">
        <f t="shared" si="0"/>
        <v>4500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103"/>
      <c r="G11" s="3">
        <f t="shared" si="0"/>
        <v>4500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4500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103"/>
      <c r="G13" s="3">
        <f t="shared" si="0"/>
        <v>4500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03"/>
      <c r="G14" s="3">
        <f t="shared" si="0"/>
        <v>4500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03"/>
      <c r="G15" s="3">
        <f t="shared" si="0"/>
        <v>4500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03"/>
      <c r="G16" s="3">
        <f t="shared" si="0"/>
        <v>4500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103"/>
      <c r="G17" s="3">
        <f t="shared" si="0"/>
        <v>4500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03"/>
      <c r="G18" s="3">
        <f t="shared" si="0"/>
        <v>4500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03"/>
      <c r="G19" s="3">
        <f t="shared" si="0"/>
        <v>4500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03"/>
      <c r="G20" s="3">
        <f t="shared" si="0"/>
        <v>4500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03"/>
      <c r="G21" s="3">
        <f t="shared" si="0"/>
        <v>4500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03"/>
      <c r="G22" s="3">
        <f t="shared" si="0"/>
        <v>4500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03"/>
      <c r="G23" s="3">
        <f t="shared" si="0"/>
        <v>4500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03"/>
      <c r="G24" s="3">
        <f t="shared" si="0"/>
        <v>4500</v>
      </c>
      <c r="H24" s="2"/>
      <c r="I24" s="6"/>
      <c r="J24" s="6"/>
    </row>
    <row r="25" spans="1:10" ht="14.25" customHeight="1">
      <c r="A25" s="308" t="s">
        <v>99</v>
      </c>
      <c r="B25" s="308"/>
      <c r="C25" s="308"/>
      <c r="D25" s="2"/>
      <c r="E25" s="4">
        <f>SUM(E4:E24)</f>
        <v>13500</v>
      </c>
      <c r="F25" s="103">
        <f>SUM(F4:F24)</f>
        <v>9000</v>
      </c>
      <c r="G25" s="3">
        <f>E25-F25</f>
        <v>4500</v>
      </c>
      <c r="H25" s="2"/>
      <c r="I25" s="5"/>
      <c r="J25" s="6"/>
    </row>
    <row r="26" spans="1:10" ht="14.25" customHeight="1">
      <c r="C26" s="15" t="s">
        <v>100</v>
      </c>
      <c r="D26" s="14">
        <f>E25</f>
        <v>13500</v>
      </c>
      <c r="F26" s="105"/>
      <c r="H26" s="16"/>
    </row>
    <row r="27" spans="1:10" ht="33.75" customHeight="1">
      <c r="A27" s="321" t="s">
        <v>101</v>
      </c>
      <c r="B27" s="321"/>
      <c r="C27" s="321"/>
      <c r="D27" s="202">
        <f>F25</f>
        <v>9000</v>
      </c>
      <c r="E27" s="280" t="s">
        <v>102</v>
      </c>
      <c r="F27" s="106" t="s">
        <v>536</v>
      </c>
      <c r="G27" s="18"/>
      <c r="H27" s="18"/>
      <c r="I27" s="18"/>
      <c r="J27" s="18"/>
    </row>
    <row r="28" spans="1:10" ht="14.25" customHeight="1">
      <c r="C28" s="15" t="s">
        <v>103</v>
      </c>
      <c r="D28" s="14">
        <f>G25</f>
        <v>4500</v>
      </c>
      <c r="E28" s="15" t="s">
        <v>112</v>
      </c>
      <c r="F28" s="106" t="s">
        <v>172</v>
      </c>
      <c r="G28" s="19"/>
      <c r="H28" s="18"/>
      <c r="I28" s="19"/>
      <c r="J28" s="19"/>
    </row>
    <row r="29" spans="1:10" ht="14.25" customHeight="1">
      <c r="E29" s="23"/>
      <c r="F29" s="107"/>
      <c r="G29" s="18"/>
      <c r="H29" s="18"/>
      <c r="I29" s="18"/>
      <c r="J29" s="18"/>
    </row>
    <row r="30" spans="1:10" ht="14.25" customHeight="1">
      <c r="A30" s="306" t="s">
        <v>104</v>
      </c>
      <c r="B30" s="306"/>
      <c r="C30" s="306"/>
      <c r="D30" s="7" t="s">
        <v>113</v>
      </c>
      <c r="E30" s="16" t="s">
        <v>105</v>
      </c>
      <c r="F30" s="108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3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  <mergeCell ref="A27:C2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L40"/>
  <sheetViews>
    <sheetView zoomScaleNormal="100" workbookViewId="0">
      <selection activeCell="E11" sqref="E11"/>
    </sheetView>
  </sheetViews>
  <sheetFormatPr defaultRowHeight="14.25"/>
  <cols>
    <col min="1" max="2" width="2.875" style="7" customWidth="1"/>
    <col min="3" max="3" width="2.875" style="10" customWidth="1"/>
    <col min="4" max="4" width="31.125" style="7" customWidth="1"/>
    <col min="5" max="5" width="11.25" style="7" customWidth="1"/>
    <col min="6" max="6" width="16.375" style="7" customWidth="1"/>
    <col min="7" max="7" width="9.875" style="7" customWidth="1"/>
    <col min="8" max="8" width="19.75" style="7" customWidth="1"/>
    <col min="9" max="9" width="5.75" style="7" customWidth="1"/>
    <col min="10" max="10" width="31.5" style="7" customWidth="1"/>
    <col min="11" max="12" width="9" style="7"/>
  </cols>
  <sheetData>
    <row r="1" spans="1:10" s="7" customFormat="1" ht="24.9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24.95" customHeight="1">
      <c r="A2" s="313" t="s">
        <v>3</v>
      </c>
      <c r="B2" s="313"/>
      <c r="C2" s="313"/>
      <c r="D2" s="12" t="s">
        <v>190</v>
      </c>
      <c r="E2" s="16" t="s">
        <v>39</v>
      </c>
      <c r="F2" s="9" t="s">
        <v>180</v>
      </c>
      <c r="G2" s="11"/>
      <c r="H2" s="25"/>
      <c r="I2" s="25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4" t="s">
        <v>36</v>
      </c>
      <c r="B4" s="24" t="s">
        <v>37</v>
      </c>
      <c r="C4" s="21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4800</v>
      </c>
      <c r="F5" s="194">
        <v>4200</v>
      </c>
      <c r="G5" s="226">
        <f>E5-F5</f>
        <v>600</v>
      </c>
      <c r="H5" s="220"/>
      <c r="I5" s="221"/>
      <c r="J5" s="190"/>
    </row>
    <row r="6" spans="1:10" s="19" customFormat="1" ht="14.25" customHeight="1">
      <c r="A6" s="207">
        <v>17</v>
      </c>
      <c r="B6" s="207">
        <v>4</v>
      </c>
      <c r="C6" s="207">
        <v>6</v>
      </c>
      <c r="D6" s="205" t="s">
        <v>518</v>
      </c>
      <c r="E6" s="4">
        <v>600</v>
      </c>
      <c r="F6" s="35"/>
      <c r="G6" s="40">
        <f>G5+E6-F6</f>
        <v>1200</v>
      </c>
      <c r="H6" s="2"/>
      <c r="I6" s="5"/>
      <c r="J6" s="80"/>
    </row>
    <row r="7" spans="1:10" s="7" customFormat="1" ht="15" customHeight="1">
      <c r="A7" s="6">
        <v>17</v>
      </c>
      <c r="B7" s="6">
        <v>4</v>
      </c>
      <c r="C7" s="6">
        <v>14</v>
      </c>
      <c r="D7" s="2" t="s">
        <v>577</v>
      </c>
      <c r="E7" s="4"/>
      <c r="F7" s="35">
        <v>1200</v>
      </c>
      <c r="G7" s="40">
        <f>G6+E7-F7</f>
        <v>0</v>
      </c>
      <c r="H7" s="2"/>
      <c r="I7" s="13"/>
      <c r="J7" s="6"/>
    </row>
    <row r="8" spans="1:10" s="7" customFormat="1" ht="15" customHeight="1">
      <c r="A8" s="6"/>
      <c r="B8" s="6"/>
      <c r="C8" s="6"/>
      <c r="D8" s="2"/>
      <c r="E8" s="4"/>
      <c r="F8" s="35"/>
      <c r="G8" s="3">
        <f t="shared" ref="G8:G24" si="0">G7+E8-F8</f>
        <v>0</v>
      </c>
      <c r="H8" s="2"/>
      <c r="I8" s="5"/>
      <c r="J8" s="6"/>
    </row>
    <row r="9" spans="1:10" s="7" customFormat="1" ht="15" customHeight="1">
      <c r="A9" s="6"/>
      <c r="B9" s="6"/>
      <c r="C9" s="6"/>
      <c r="D9" s="2"/>
      <c r="E9" s="4"/>
      <c r="F9" s="35"/>
      <c r="G9" s="3">
        <f t="shared" si="0"/>
        <v>0</v>
      </c>
      <c r="H9" s="2"/>
      <c r="I9" s="5"/>
      <c r="J9" s="6"/>
    </row>
    <row r="10" spans="1:10" s="7" customFormat="1" ht="15" customHeight="1">
      <c r="A10" s="126"/>
      <c r="B10" s="69"/>
      <c r="C10" s="69"/>
      <c r="D10" s="2"/>
      <c r="E10" s="4"/>
      <c r="F10" s="35"/>
      <c r="G10" s="3">
        <f t="shared" si="0"/>
        <v>0</v>
      </c>
      <c r="H10" s="2"/>
      <c r="I10" s="5"/>
      <c r="J10" s="6"/>
    </row>
    <row r="11" spans="1:10" s="7" customFormat="1" ht="15" customHeight="1">
      <c r="A11" s="6"/>
      <c r="B11" s="6"/>
      <c r="C11" s="6"/>
      <c r="D11" s="2"/>
      <c r="E11" s="4"/>
      <c r="F11" s="35"/>
      <c r="G11" s="40">
        <f t="shared" si="0"/>
        <v>0</v>
      </c>
      <c r="H11" s="2"/>
      <c r="I11" s="13"/>
      <c r="J11" s="6"/>
    </row>
    <row r="12" spans="1:10" s="7" customFormat="1" ht="15" customHeight="1">
      <c r="A12" s="49"/>
      <c r="B12" s="6"/>
      <c r="C12" s="6"/>
      <c r="D12" s="2"/>
      <c r="E12" s="4"/>
      <c r="F12" s="35"/>
      <c r="G12" s="3">
        <f t="shared" si="0"/>
        <v>0</v>
      </c>
      <c r="H12" s="2"/>
      <c r="I12" s="5"/>
      <c r="J12" s="6"/>
    </row>
    <row r="13" spans="1:10" s="7" customFormat="1" ht="15" customHeight="1">
      <c r="A13" s="49"/>
      <c r="B13" s="6"/>
      <c r="C13" s="6"/>
      <c r="D13" s="2"/>
      <c r="E13" s="4"/>
      <c r="F13" s="35"/>
      <c r="G13" s="3">
        <f t="shared" si="0"/>
        <v>0</v>
      </c>
      <c r="H13" s="2"/>
      <c r="I13" s="5"/>
      <c r="J13" s="6"/>
    </row>
    <row r="14" spans="1:10" s="7" customFormat="1" ht="15" customHeight="1">
      <c r="A14" s="49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s="7" customFormat="1" ht="15" customHeight="1">
      <c r="A15" s="49"/>
      <c r="B15" s="6"/>
      <c r="C15" s="6"/>
      <c r="D15" s="2"/>
      <c r="E15" s="4"/>
      <c r="F15" s="35"/>
      <c r="G15" s="3">
        <f t="shared" si="0"/>
        <v>0</v>
      </c>
      <c r="H15" s="2"/>
      <c r="I15" s="5"/>
      <c r="J15" s="6"/>
    </row>
    <row r="16" spans="1:10" s="7" customFormat="1" ht="15" customHeight="1">
      <c r="A16" s="49"/>
      <c r="B16" s="6"/>
      <c r="C16" s="6"/>
      <c r="D16" s="2"/>
      <c r="E16" s="4"/>
      <c r="F16" s="35"/>
      <c r="G16" s="3">
        <f t="shared" si="0"/>
        <v>0</v>
      </c>
      <c r="H16" s="2"/>
      <c r="I16" s="5"/>
      <c r="J16" s="6"/>
    </row>
    <row r="17" spans="1:10" s="7" customFormat="1" ht="15" customHeight="1">
      <c r="A17" s="49"/>
      <c r="B17" s="6"/>
      <c r="C17" s="6"/>
      <c r="D17" s="2"/>
      <c r="E17" s="4"/>
      <c r="F17" s="35"/>
      <c r="G17" s="3">
        <f t="shared" si="0"/>
        <v>0</v>
      </c>
      <c r="H17" s="2"/>
      <c r="I17" s="5"/>
      <c r="J17" s="6"/>
    </row>
    <row r="18" spans="1:10" s="7" customFormat="1" ht="15" customHeight="1">
      <c r="A18" s="49"/>
      <c r="B18" s="6"/>
      <c r="C18" s="6"/>
      <c r="D18" s="2"/>
      <c r="E18" s="4"/>
      <c r="F18" s="35"/>
      <c r="G18" s="3">
        <f t="shared" si="0"/>
        <v>0</v>
      </c>
      <c r="H18" s="2"/>
      <c r="I18" s="13"/>
      <c r="J18" s="6"/>
    </row>
    <row r="19" spans="1:10" s="7" customFormat="1" ht="15" customHeight="1">
      <c r="A19" s="49"/>
      <c r="B19" s="6"/>
      <c r="C19" s="6"/>
      <c r="D19" s="2"/>
      <c r="E19" s="4"/>
      <c r="F19" s="35"/>
      <c r="G19" s="3">
        <f t="shared" si="0"/>
        <v>0</v>
      </c>
      <c r="H19" s="2"/>
      <c r="I19" s="5"/>
      <c r="J19" s="6"/>
    </row>
    <row r="20" spans="1:10" s="7" customFormat="1" ht="15" customHeight="1">
      <c r="A20" s="49"/>
      <c r="B20" s="6"/>
      <c r="C20" s="6"/>
      <c r="D20" s="2"/>
      <c r="E20" s="4"/>
      <c r="F20" s="35"/>
      <c r="G20" s="3">
        <f t="shared" si="0"/>
        <v>0</v>
      </c>
      <c r="H20" s="2"/>
      <c r="I20" s="5"/>
      <c r="J20" s="6"/>
    </row>
    <row r="21" spans="1:10" s="7" customFormat="1" ht="15" customHeight="1">
      <c r="A21" s="49"/>
      <c r="B21" s="6"/>
      <c r="C21" s="6"/>
      <c r="D21" s="2"/>
      <c r="E21" s="4"/>
      <c r="F21" s="35"/>
      <c r="G21" s="3">
        <f t="shared" si="0"/>
        <v>0</v>
      </c>
      <c r="H21" s="2"/>
      <c r="I21" s="5"/>
      <c r="J21" s="6"/>
    </row>
    <row r="22" spans="1:10" s="7" customFormat="1" ht="15" customHeight="1">
      <c r="A22" s="49"/>
      <c r="B22" s="6"/>
      <c r="C22" s="6"/>
      <c r="D22" s="2"/>
      <c r="E22" s="4"/>
      <c r="F22" s="35"/>
      <c r="G22" s="3">
        <f t="shared" si="0"/>
        <v>0</v>
      </c>
      <c r="H22" s="2"/>
      <c r="I22" s="5"/>
      <c r="J22" s="6"/>
    </row>
    <row r="23" spans="1:10" s="7" customFormat="1" ht="15" customHeight="1">
      <c r="A23" s="49"/>
      <c r="B23" s="6"/>
      <c r="C23" s="6"/>
      <c r="D23" s="2"/>
      <c r="E23" s="4"/>
      <c r="F23" s="35"/>
      <c r="G23" s="3">
        <f t="shared" si="0"/>
        <v>0</v>
      </c>
      <c r="H23" s="2"/>
      <c r="I23" s="5"/>
      <c r="J23" s="6"/>
    </row>
    <row r="24" spans="1:10" s="7" customFormat="1" ht="15" customHeight="1">
      <c r="A24" s="49"/>
      <c r="B24" s="6"/>
      <c r="C24" s="6"/>
      <c r="D24" s="2"/>
      <c r="E24" s="4"/>
      <c r="F24" s="35"/>
      <c r="G24" s="3">
        <f t="shared" si="0"/>
        <v>0</v>
      </c>
      <c r="H24" s="2"/>
      <c r="I24" s="6"/>
      <c r="J24" s="6"/>
    </row>
    <row r="25" spans="1:10" s="7" customFormat="1" ht="15" customHeight="1">
      <c r="A25" s="308" t="s">
        <v>6</v>
      </c>
      <c r="B25" s="308"/>
      <c r="C25" s="308"/>
      <c r="D25" s="2"/>
      <c r="E25" s="4">
        <f>SUM(E4:E24)</f>
        <v>5400</v>
      </c>
      <c r="F25" s="35">
        <f>SUM(F4:F24)</f>
        <v>5400</v>
      </c>
      <c r="G25" s="3">
        <f>E25-F25</f>
        <v>0</v>
      </c>
      <c r="H25" s="2"/>
      <c r="I25" s="5"/>
      <c r="J25" s="6"/>
    </row>
    <row r="26" spans="1:10" s="7" customFormat="1" ht="16.5" customHeight="1">
      <c r="C26" s="15" t="s">
        <v>7</v>
      </c>
      <c r="D26" s="14">
        <f>E25</f>
        <v>5400</v>
      </c>
      <c r="F26" s="16"/>
      <c r="H26" s="16"/>
    </row>
    <row r="27" spans="1:10" s="7" customFormat="1" ht="33.75" customHeight="1">
      <c r="C27" s="15" t="s">
        <v>8</v>
      </c>
      <c r="D27" s="14">
        <f>F25</f>
        <v>5400</v>
      </c>
      <c r="E27" s="16" t="s">
        <v>35</v>
      </c>
      <c r="F27" s="18" t="s">
        <v>576</v>
      </c>
      <c r="G27" s="18"/>
      <c r="H27" s="18"/>
      <c r="I27" s="18"/>
      <c r="J27" s="18"/>
    </row>
    <row r="28" spans="1:10" s="7" customFormat="1" ht="15" customHeight="1">
      <c r="C28" s="15" t="s">
        <v>9</v>
      </c>
      <c r="D28" s="14">
        <f>G25</f>
        <v>0</v>
      </c>
      <c r="E28" s="15" t="s">
        <v>111</v>
      </c>
      <c r="F28" s="18" t="s">
        <v>163</v>
      </c>
      <c r="G28" s="19"/>
      <c r="H28" s="18"/>
      <c r="I28" s="19"/>
      <c r="J28" s="19"/>
    </row>
    <row r="29" spans="1:10" s="7" customFormat="1" ht="16.5" customHeight="1">
      <c r="C29" s="10"/>
      <c r="E29" s="23"/>
      <c r="F29" s="8"/>
      <c r="G29" s="18"/>
      <c r="H29" s="18"/>
      <c r="I29" s="18"/>
      <c r="J29" s="18"/>
    </row>
    <row r="30" spans="1:10" s="7" customFormat="1" ht="18" customHeight="1">
      <c r="A30" s="306" t="s">
        <v>10</v>
      </c>
      <c r="B30" s="306"/>
      <c r="C30" s="306"/>
      <c r="D30" s="7" t="s">
        <v>113</v>
      </c>
      <c r="E30" s="16" t="s">
        <v>11</v>
      </c>
      <c r="F30" s="7" t="s">
        <v>117</v>
      </c>
      <c r="G30" s="18"/>
      <c r="H30" s="18"/>
      <c r="I30" s="18"/>
      <c r="J30" s="18"/>
    </row>
    <row r="31" spans="1:10" s="7" customFormat="1" ht="24.95" customHeight="1">
      <c r="C31" s="10"/>
      <c r="E31" s="23"/>
      <c r="G31" s="18"/>
      <c r="H31" s="18"/>
      <c r="I31" s="18"/>
      <c r="J31" s="18"/>
    </row>
    <row r="32" spans="1:10" s="7" customFormat="1" ht="24.95" customHeight="1">
      <c r="C32" s="10"/>
    </row>
    <row r="33" spans="3:3" s="7" customFormat="1" ht="24.95" customHeight="1">
      <c r="C33" s="10"/>
    </row>
    <row r="34" spans="3:3" s="7" customFormat="1" ht="24.95" customHeight="1">
      <c r="C34" s="10"/>
    </row>
    <row r="35" spans="3:3" ht="24.95" customHeight="1"/>
    <row r="36" spans="3:3" ht="24.95" customHeight="1"/>
    <row r="37" spans="3:3" ht="24.95" customHeight="1"/>
    <row r="38" spans="3:3" ht="24.95" customHeight="1"/>
    <row r="39" spans="3:3" ht="24.95" customHeight="1"/>
    <row r="40" spans="3:3" ht="24.95" customHeight="1"/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30"/>
  <sheetViews>
    <sheetView zoomScaleNormal="100" workbookViewId="0">
      <selection sqref="A1:J1"/>
    </sheetView>
  </sheetViews>
  <sheetFormatPr defaultRowHeight="14.25"/>
  <cols>
    <col min="1" max="1" width="4.625" style="74" customWidth="1"/>
    <col min="2" max="2" width="3.875" style="74" customWidth="1"/>
    <col min="3" max="3" width="4.25" style="74" customWidth="1"/>
    <col min="4" max="4" width="29" style="74" customWidth="1"/>
    <col min="5" max="5" width="10.375" style="81" customWidth="1"/>
    <col min="6" max="6" width="12.375" style="88" customWidth="1"/>
    <col min="7" max="7" width="8.875" style="112" customWidth="1"/>
    <col min="8" max="8" width="8.375" style="74" customWidth="1"/>
    <col min="9" max="9" width="6.75" style="74" customWidth="1"/>
    <col min="10" max="10" width="41.75" style="74" customWidth="1"/>
  </cols>
  <sheetData>
    <row r="1" spans="1:10" s="7" customFormat="1" ht="24.9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199</v>
      </c>
      <c r="E2" s="11" t="s">
        <v>39</v>
      </c>
      <c r="F2" s="67" t="s">
        <v>181</v>
      </c>
      <c r="G2" s="1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40320</v>
      </c>
      <c r="F5" s="194">
        <v>34320</v>
      </c>
      <c r="G5" s="195">
        <f>E5-F5</f>
        <v>6000</v>
      </c>
      <c r="H5" s="192"/>
      <c r="I5" s="192"/>
      <c r="J5" s="232"/>
    </row>
    <row r="6" spans="1:10" s="7" customFormat="1" ht="15" customHeight="1">
      <c r="A6" s="207">
        <v>17</v>
      </c>
      <c r="B6" s="207">
        <v>4</v>
      </c>
      <c r="C6" s="207">
        <v>12</v>
      </c>
      <c r="D6" s="205" t="s">
        <v>551</v>
      </c>
      <c r="E6" s="32"/>
      <c r="F6" s="42"/>
      <c r="G6" s="41">
        <f t="shared" ref="G6:G24" si="0">G5+E6-F6</f>
        <v>6000</v>
      </c>
      <c r="H6" s="133"/>
      <c r="I6" s="133"/>
      <c r="J6" s="58"/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579</v>
      </c>
      <c r="E7" s="4"/>
      <c r="F7" s="166">
        <v>4800</v>
      </c>
      <c r="G7" s="40">
        <f t="shared" si="0"/>
        <v>1200</v>
      </c>
      <c r="H7" s="46"/>
      <c r="I7" s="46"/>
      <c r="J7" s="287" t="s">
        <v>580</v>
      </c>
    </row>
    <row r="8" spans="1:10" s="7" customFormat="1" ht="15" customHeight="1">
      <c r="A8" s="69"/>
      <c r="B8" s="69"/>
      <c r="C8" s="69"/>
      <c r="D8" s="82"/>
      <c r="E8" s="4"/>
      <c r="F8" s="166"/>
      <c r="G8" s="40">
        <f t="shared" si="0"/>
        <v>1200</v>
      </c>
      <c r="H8" s="46"/>
      <c r="I8" s="46"/>
      <c r="J8" s="69"/>
    </row>
    <row r="9" spans="1:10" s="7" customFormat="1" ht="15" customHeight="1">
      <c r="A9" s="69"/>
      <c r="B9" s="69"/>
      <c r="C9" s="69"/>
      <c r="D9" s="82"/>
      <c r="E9" s="4"/>
      <c r="F9" s="166"/>
      <c r="G9" s="40">
        <f t="shared" si="0"/>
        <v>1200</v>
      </c>
      <c r="H9" s="46"/>
      <c r="I9" s="46"/>
      <c r="J9" s="69"/>
    </row>
    <row r="10" spans="1:10" s="7" customFormat="1" ht="15" customHeight="1">
      <c r="A10" s="69"/>
      <c r="B10" s="69"/>
      <c r="C10" s="69"/>
      <c r="D10" s="2"/>
      <c r="E10" s="4"/>
      <c r="F10" s="85"/>
      <c r="G10" s="40">
        <f t="shared" si="0"/>
        <v>1200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82"/>
      <c r="E11" s="4"/>
      <c r="F11" s="166"/>
      <c r="G11" s="40">
        <f t="shared" si="0"/>
        <v>1200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82"/>
      <c r="E12" s="4"/>
      <c r="F12" s="166"/>
      <c r="G12" s="40">
        <f t="shared" si="0"/>
        <v>1200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82"/>
      <c r="E13" s="4"/>
      <c r="F13" s="166"/>
      <c r="G13" s="40">
        <f t="shared" si="0"/>
        <v>1200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82"/>
      <c r="E14" s="4"/>
      <c r="F14" s="166"/>
      <c r="G14" s="40">
        <f t="shared" si="0"/>
        <v>1200</v>
      </c>
      <c r="H14" s="46"/>
      <c r="I14" s="46"/>
      <c r="J14" s="69"/>
    </row>
    <row r="15" spans="1:10" s="7" customFormat="1" ht="15" customHeight="1">
      <c r="A15" s="69"/>
      <c r="B15" s="69"/>
      <c r="C15" s="69"/>
      <c r="D15" s="82"/>
      <c r="E15" s="4"/>
      <c r="F15" s="166"/>
      <c r="G15" s="40">
        <f t="shared" si="0"/>
        <v>1200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82"/>
      <c r="E16" s="4"/>
      <c r="F16" s="166"/>
      <c r="G16" s="40">
        <f t="shared" si="0"/>
        <v>1200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82"/>
      <c r="E17" s="4"/>
      <c r="F17" s="166"/>
      <c r="G17" s="40">
        <f t="shared" si="0"/>
        <v>1200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82"/>
      <c r="E18" s="4"/>
      <c r="F18" s="166"/>
      <c r="G18" s="40">
        <f t="shared" si="0"/>
        <v>1200</v>
      </c>
      <c r="H18" s="46"/>
      <c r="I18" s="46"/>
      <c r="J18" s="69"/>
    </row>
    <row r="19" spans="1:10" s="7" customFormat="1" ht="15" customHeight="1">
      <c r="A19" s="69"/>
      <c r="B19" s="69"/>
      <c r="C19" s="69"/>
      <c r="D19" s="82"/>
      <c r="E19" s="4"/>
      <c r="F19" s="166"/>
      <c r="G19" s="40">
        <f t="shared" si="0"/>
        <v>1200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82"/>
      <c r="E20" s="4"/>
      <c r="F20" s="166"/>
      <c r="G20" s="40">
        <f t="shared" si="0"/>
        <v>1200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82"/>
      <c r="E21" s="4"/>
      <c r="F21" s="166"/>
      <c r="G21" s="40">
        <f t="shared" si="0"/>
        <v>1200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82"/>
      <c r="E22" s="4"/>
      <c r="F22" s="166"/>
      <c r="G22" s="40">
        <f t="shared" si="0"/>
        <v>1200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82"/>
      <c r="E23" s="4"/>
      <c r="F23" s="166"/>
      <c r="G23" s="40">
        <f t="shared" si="0"/>
        <v>1200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82"/>
      <c r="E24" s="4"/>
      <c r="F24" s="166"/>
      <c r="G24" s="40">
        <f t="shared" si="0"/>
        <v>1200</v>
      </c>
      <c r="H24" s="46"/>
      <c r="I24" s="46"/>
      <c r="J24" s="69"/>
    </row>
    <row r="25" spans="1:10" s="7" customFormat="1" ht="15" customHeight="1">
      <c r="A25" s="325" t="s">
        <v>6</v>
      </c>
      <c r="B25" s="326"/>
      <c r="C25" s="327"/>
      <c r="D25" s="2"/>
      <c r="E25" s="4">
        <f>SUM(E5:E24)</f>
        <v>40320</v>
      </c>
      <c r="F25" s="166">
        <f>SUM(F5:F24)</f>
        <v>39120</v>
      </c>
      <c r="G25" s="110">
        <f>E25-F25</f>
        <v>1200</v>
      </c>
      <c r="H25" s="2"/>
      <c r="I25" s="5"/>
      <c r="J25" s="6"/>
    </row>
    <row r="26" spans="1:10">
      <c r="A26" s="7"/>
      <c r="B26" s="7"/>
      <c r="C26" s="15" t="s">
        <v>7</v>
      </c>
      <c r="D26" s="14">
        <f>E25</f>
        <v>40320</v>
      </c>
    </row>
    <row r="27" spans="1:10" ht="14.25" customHeight="1">
      <c r="A27" s="7"/>
      <c r="B27" s="7"/>
      <c r="C27" s="15" t="s">
        <v>8</v>
      </c>
      <c r="D27" s="14">
        <f>F25</f>
        <v>39120</v>
      </c>
      <c r="E27" s="11" t="s">
        <v>35</v>
      </c>
      <c r="F27" s="66" t="s">
        <v>366</v>
      </c>
      <c r="G27" s="329" t="s">
        <v>578</v>
      </c>
      <c r="H27" s="329"/>
      <c r="I27" s="329"/>
      <c r="J27" s="329"/>
    </row>
    <row r="28" spans="1:10">
      <c r="A28" s="7"/>
      <c r="B28" s="7"/>
      <c r="C28" s="15" t="s">
        <v>9</v>
      </c>
      <c r="D28" s="14">
        <f>G25</f>
        <v>1200</v>
      </c>
      <c r="E28" s="67" t="s">
        <v>111</v>
      </c>
      <c r="F28" s="66" t="s">
        <v>163</v>
      </c>
      <c r="G28" s="329"/>
      <c r="H28" s="329"/>
      <c r="I28" s="329"/>
      <c r="J28" s="329"/>
    </row>
    <row r="29" spans="1:10">
      <c r="G29" s="329"/>
      <c r="H29" s="329"/>
      <c r="I29" s="329"/>
      <c r="J29" s="329"/>
    </row>
    <row r="30" spans="1:10">
      <c r="A30" s="306" t="s">
        <v>10</v>
      </c>
      <c r="B30" s="306"/>
      <c r="C30" s="306"/>
      <c r="D30" s="7" t="s">
        <v>113</v>
      </c>
      <c r="E30" s="17" t="s">
        <v>266</v>
      </c>
      <c r="F30" s="17" t="s">
        <v>117</v>
      </c>
      <c r="G30" s="329"/>
      <c r="H30" s="329"/>
      <c r="I30" s="329"/>
      <c r="J30" s="329"/>
    </row>
  </sheetData>
  <mergeCells count="13">
    <mergeCell ref="A25:C25"/>
    <mergeCell ref="I3:I4"/>
    <mergeCell ref="J3:J4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G27:J30"/>
  </mergeCells>
  <phoneticPr fontId="1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1"/>
  <sheetViews>
    <sheetView workbookViewId="0">
      <selection activeCell="C38" sqref="C38"/>
    </sheetView>
  </sheetViews>
  <sheetFormatPr defaultRowHeight="12"/>
  <cols>
    <col min="1" max="2" width="2.875" style="7" customWidth="1"/>
    <col min="3" max="3" width="2.875" style="10" customWidth="1"/>
    <col min="4" max="4" width="31.625" style="7" customWidth="1"/>
    <col min="5" max="5" width="10.5" style="7" customWidth="1"/>
    <col min="6" max="6" width="13.625" style="7" customWidth="1"/>
    <col min="7" max="7" width="9.875" style="7" customWidth="1"/>
    <col min="8" max="9" width="8.25" style="7" customWidth="1"/>
    <col min="10" max="10" width="62.5" style="7" customWidth="1"/>
    <col min="11" max="16384" width="9" style="7"/>
  </cols>
  <sheetData>
    <row r="1" spans="1:10" ht="30.75" customHeight="1">
      <c r="A1" s="311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140</v>
      </c>
      <c r="E2" s="16" t="s">
        <v>42</v>
      </c>
      <c r="F2" s="9" t="s">
        <v>60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352</v>
      </c>
      <c r="E5" s="219">
        <v>6000</v>
      </c>
      <c r="F5" s="194">
        <v>6000</v>
      </c>
      <c r="G5" s="195">
        <f>E5-F5</f>
        <v>0</v>
      </c>
      <c r="H5" s="220"/>
      <c r="I5" s="221"/>
      <c r="J5" s="190" t="s">
        <v>533</v>
      </c>
    </row>
    <row r="6" spans="1:10" ht="14.25" customHeight="1">
      <c r="A6" s="207">
        <v>17</v>
      </c>
      <c r="B6" s="207">
        <v>4</v>
      </c>
      <c r="C6" s="207">
        <v>8</v>
      </c>
      <c r="D6" s="205" t="s">
        <v>539</v>
      </c>
      <c r="E6" s="4">
        <v>1280</v>
      </c>
      <c r="F6" s="35"/>
      <c r="G6" s="40">
        <f>G5+E6-F6</f>
        <v>1280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2" t="s">
        <v>555</v>
      </c>
      <c r="E7" s="4"/>
      <c r="F7" s="35">
        <v>640</v>
      </c>
      <c r="G7" s="40">
        <f t="shared" ref="G7:G24" si="0">G6+E7-F7</f>
        <v>640</v>
      </c>
      <c r="H7" s="2"/>
      <c r="I7" s="5"/>
      <c r="J7" s="30"/>
    </row>
    <row r="8" spans="1:10" ht="14.25" customHeight="1">
      <c r="A8" s="6">
        <v>17</v>
      </c>
      <c r="B8" s="6">
        <v>5</v>
      </c>
      <c r="C8" s="6">
        <v>12</v>
      </c>
      <c r="D8" s="2" t="s">
        <v>642</v>
      </c>
      <c r="E8" s="4"/>
      <c r="F8" s="35">
        <v>640</v>
      </c>
      <c r="G8" s="40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5"/>
      <c r="G9" s="40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40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40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7280</v>
      </c>
      <c r="F25" s="35">
        <f>SUM(F4:F24)</f>
        <v>7280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7280</v>
      </c>
      <c r="F26" s="16"/>
      <c r="H26" s="16"/>
    </row>
    <row r="27" spans="1:10" ht="36.75" customHeight="1">
      <c r="C27" s="15" t="s">
        <v>54</v>
      </c>
      <c r="D27" s="14">
        <f>F25</f>
        <v>7280</v>
      </c>
      <c r="E27" s="16" t="s">
        <v>55</v>
      </c>
      <c r="F27" s="18" t="s">
        <v>537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23" t="s">
        <v>110</v>
      </c>
      <c r="F28" s="22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350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31"/>
  <sheetViews>
    <sheetView zoomScaleNormal="100" workbookViewId="0">
      <selection activeCell="F7" sqref="F7"/>
    </sheetView>
  </sheetViews>
  <sheetFormatPr defaultRowHeight="14.25"/>
  <cols>
    <col min="1" max="1" width="3.25" style="74" customWidth="1"/>
    <col min="2" max="2" width="4.5" style="74" customWidth="1"/>
    <col min="3" max="3" width="7" style="74" customWidth="1"/>
    <col min="4" max="4" width="32.75" style="83" customWidth="1"/>
    <col min="5" max="5" width="12.75" style="74" customWidth="1"/>
    <col min="6" max="6" width="13" style="74" customWidth="1"/>
    <col min="7" max="7" width="12.25" style="74" customWidth="1"/>
    <col min="8" max="8" width="15.5" style="74" customWidth="1"/>
    <col min="9" max="9" width="6.75" style="74" customWidth="1"/>
    <col min="10" max="10" width="31.875" style="74" customWidth="1"/>
  </cols>
  <sheetData>
    <row r="1" spans="1:10" s="7" customFormat="1" ht="24.9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8" t="s">
        <v>200</v>
      </c>
      <c r="E2" s="11" t="s">
        <v>39</v>
      </c>
      <c r="F2" s="67" t="s">
        <v>182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30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31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628</v>
      </c>
      <c r="E5" s="233">
        <v>4800</v>
      </c>
      <c r="F5" s="234">
        <v>4200</v>
      </c>
      <c r="G5" s="226">
        <f>E5-F5</f>
        <v>600</v>
      </c>
      <c r="H5" s="192"/>
      <c r="I5" s="192"/>
      <c r="J5" s="232"/>
    </row>
    <row r="6" spans="1:10" s="19" customFormat="1" ht="14.25" customHeight="1">
      <c r="A6" s="207">
        <v>17</v>
      </c>
      <c r="B6" s="207">
        <v>4</v>
      </c>
      <c r="C6" s="207">
        <v>5</v>
      </c>
      <c r="D6" s="205" t="s">
        <v>514</v>
      </c>
      <c r="E6" s="4">
        <v>600</v>
      </c>
      <c r="F6" s="128"/>
      <c r="G6" s="3">
        <f>G5+E6-F6</f>
        <v>1200</v>
      </c>
      <c r="H6" s="2"/>
      <c r="I6" s="5"/>
    </row>
    <row r="7" spans="1:10" s="7" customFormat="1" ht="15" customHeight="1">
      <c r="A7" s="69">
        <v>17</v>
      </c>
      <c r="B7" s="69">
        <v>5</v>
      </c>
      <c r="C7" s="69">
        <v>7</v>
      </c>
      <c r="D7" s="2" t="s">
        <v>627</v>
      </c>
      <c r="E7" s="4"/>
      <c r="F7" s="128">
        <v>1200</v>
      </c>
      <c r="G7" s="3">
        <f>G6+E7-F7</f>
        <v>0</v>
      </c>
      <c r="H7" s="2"/>
      <c r="I7" s="13"/>
      <c r="J7" s="80" t="s">
        <v>513</v>
      </c>
    </row>
    <row r="8" spans="1:10" s="7" customFormat="1" ht="15" customHeight="1">
      <c r="A8" s="69"/>
      <c r="B8" s="69"/>
      <c r="C8" s="69"/>
      <c r="D8" s="2"/>
      <c r="E8" s="70"/>
      <c r="F8" s="128"/>
      <c r="G8" s="3">
        <f t="shared" ref="G8:G24" si="0">G7+E8-F8</f>
        <v>0</v>
      </c>
      <c r="H8" s="2"/>
      <c r="I8" s="5"/>
      <c r="J8" s="6"/>
    </row>
    <row r="9" spans="1:10" s="7" customFormat="1" ht="15" customHeight="1">
      <c r="A9" s="69"/>
      <c r="B9" s="69"/>
      <c r="C9" s="69"/>
      <c r="D9" s="2"/>
      <c r="E9" s="70"/>
      <c r="F9" s="128"/>
      <c r="G9" s="3">
        <f t="shared" si="0"/>
        <v>0</v>
      </c>
      <c r="H9" s="2"/>
      <c r="I9" s="46"/>
      <c r="J9" s="6"/>
    </row>
    <row r="10" spans="1:10" s="7" customFormat="1" ht="15" customHeight="1">
      <c r="A10" s="69"/>
      <c r="B10" s="69"/>
      <c r="C10" s="69"/>
      <c r="D10" s="2"/>
      <c r="E10" s="70"/>
      <c r="F10" s="128"/>
      <c r="G10" s="3">
        <f t="shared" si="0"/>
        <v>0</v>
      </c>
      <c r="H10" s="46"/>
      <c r="I10" s="46"/>
      <c r="J10" s="69"/>
    </row>
    <row r="11" spans="1:10" s="7" customFormat="1" ht="15" customHeight="1">
      <c r="A11" s="6"/>
      <c r="B11" s="6"/>
      <c r="C11" s="6"/>
      <c r="D11" s="2"/>
      <c r="E11" s="4"/>
      <c r="F11" s="128"/>
      <c r="G11" s="3">
        <f t="shared" si="0"/>
        <v>0</v>
      </c>
      <c r="H11" s="2"/>
      <c r="I11" s="13"/>
      <c r="J11" s="6"/>
    </row>
    <row r="12" spans="1:10" s="7" customFormat="1" ht="15" customHeight="1">
      <c r="A12" s="69"/>
      <c r="B12" s="69"/>
      <c r="C12" s="69"/>
      <c r="D12" s="2"/>
      <c r="E12" s="70"/>
      <c r="F12" s="128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70"/>
      <c r="F13" s="128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128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128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128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128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128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128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128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128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128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128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128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5400</v>
      </c>
      <c r="F25" s="128">
        <f>SUM(F4:F24)</f>
        <v>5400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14">
        <f>E25</f>
        <v>5400</v>
      </c>
      <c r="E26" s="11"/>
      <c r="F26" s="11"/>
      <c r="G26" s="11"/>
      <c r="H26" s="11"/>
      <c r="I26" s="11"/>
      <c r="J26" s="11"/>
    </row>
    <row r="27" spans="1:10" s="7" customFormat="1" ht="30" customHeight="1">
      <c r="A27" s="11"/>
      <c r="B27" s="11"/>
      <c r="C27" s="67" t="s">
        <v>8</v>
      </c>
      <c r="D27" s="14">
        <f>F25</f>
        <v>5400</v>
      </c>
      <c r="E27" s="11" t="s">
        <v>35</v>
      </c>
      <c r="F27" s="293" t="s">
        <v>630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14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2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2" t="s">
        <v>113</v>
      </c>
      <c r="E30" s="11" t="s">
        <v>11</v>
      </c>
      <c r="F30" s="11" t="s">
        <v>117</v>
      </c>
      <c r="G30" s="66"/>
      <c r="H30" s="66"/>
      <c r="I30" s="66"/>
      <c r="J30" s="66"/>
    </row>
    <row r="31" spans="1:10" s="7" customFormat="1" ht="24.95" customHeight="1">
      <c r="A31" s="11"/>
      <c r="B31" s="11"/>
      <c r="C31" s="67"/>
      <c r="D31" s="12"/>
      <c r="E31" s="67"/>
      <c r="F31" s="11"/>
      <c r="G31" s="66"/>
      <c r="H31" s="66"/>
      <c r="I31" s="66"/>
      <c r="J31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31"/>
  <sheetViews>
    <sheetView zoomScaleNormal="100" workbookViewId="0">
      <selection sqref="A1:J1"/>
    </sheetView>
  </sheetViews>
  <sheetFormatPr defaultRowHeight="14.25"/>
  <cols>
    <col min="1" max="1" width="3.5" customWidth="1"/>
    <col min="2" max="2" width="2.75" customWidth="1"/>
    <col min="3" max="3" width="4.125" customWidth="1"/>
    <col min="4" max="4" width="32.875" style="83" customWidth="1"/>
    <col min="5" max="6" width="9.375" bestFit="1" customWidth="1"/>
    <col min="7" max="7" width="9" style="81"/>
    <col min="8" max="8" width="12.5" customWidth="1"/>
    <col min="9" max="9" width="7" customWidth="1"/>
    <col min="10" max="10" width="33.8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2" t="s">
        <v>270</v>
      </c>
      <c r="E2" s="11" t="s">
        <v>39</v>
      </c>
      <c r="F2" s="67" t="s">
        <v>188</v>
      </c>
      <c r="G2" s="16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30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31"/>
      <c r="E4" s="310"/>
      <c r="F4" s="310"/>
      <c r="G4" s="310"/>
      <c r="H4" s="310"/>
      <c r="I4" s="310"/>
      <c r="J4" s="310"/>
    </row>
    <row r="5" spans="1:10" s="19" customFormat="1" ht="14.2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1800</v>
      </c>
      <c r="F5" s="194">
        <v>1800</v>
      </c>
      <c r="G5" s="226">
        <f>E5-F5</f>
        <v>0</v>
      </c>
      <c r="H5" s="220"/>
      <c r="I5" s="221"/>
      <c r="J5" s="235"/>
    </row>
    <row r="6" spans="1:10" s="19" customFormat="1" ht="14.25" customHeight="1">
      <c r="A6" s="207">
        <v>17</v>
      </c>
      <c r="B6" s="207">
        <v>3</v>
      </c>
      <c r="C6" s="207">
        <v>20</v>
      </c>
      <c r="D6" s="205" t="s">
        <v>487</v>
      </c>
      <c r="E6" s="4">
        <v>600</v>
      </c>
      <c r="F6" s="166"/>
      <c r="G6" s="3">
        <f>G5+E6-F6</f>
        <v>600</v>
      </c>
      <c r="H6" s="2"/>
      <c r="I6" s="5"/>
      <c r="J6" s="80"/>
    </row>
    <row r="7" spans="1:10" s="7" customFormat="1" ht="15" customHeight="1">
      <c r="A7" s="69">
        <v>17</v>
      </c>
      <c r="B7" s="69">
        <v>4</v>
      </c>
      <c r="C7" s="69">
        <v>17</v>
      </c>
      <c r="D7" s="2" t="s">
        <v>581</v>
      </c>
      <c r="E7" s="4"/>
      <c r="F7" s="166">
        <v>600</v>
      </c>
      <c r="G7" s="3">
        <f>G6+E7-F7</f>
        <v>0</v>
      </c>
      <c r="H7" s="2"/>
      <c r="I7" s="13"/>
      <c r="J7" s="6"/>
    </row>
    <row r="8" spans="1:10" s="7" customFormat="1" ht="15" customHeight="1">
      <c r="A8" s="69"/>
      <c r="B8" s="69"/>
      <c r="C8" s="69"/>
      <c r="D8" s="2"/>
      <c r="E8" s="70"/>
      <c r="F8" s="166"/>
      <c r="G8" s="3">
        <f t="shared" ref="G8:G24" si="0">G7+E8-F8</f>
        <v>0</v>
      </c>
      <c r="H8" s="2"/>
      <c r="I8" s="5"/>
      <c r="J8" s="6"/>
    </row>
    <row r="9" spans="1:10" s="7" customFormat="1" ht="15" customHeight="1">
      <c r="A9" s="69"/>
      <c r="B9" s="69"/>
      <c r="C9" s="69"/>
      <c r="D9" s="2"/>
      <c r="E9" s="70"/>
      <c r="F9" s="166"/>
      <c r="G9" s="3">
        <f t="shared" si="0"/>
        <v>0</v>
      </c>
      <c r="H9" s="2"/>
      <c r="I9" s="46"/>
      <c r="J9" s="6"/>
    </row>
    <row r="10" spans="1:10" s="7" customFormat="1" ht="15" customHeight="1">
      <c r="A10" s="69"/>
      <c r="B10" s="69"/>
      <c r="C10" s="69"/>
      <c r="D10" s="2"/>
      <c r="E10" s="70"/>
      <c r="F10" s="85"/>
      <c r="G10" s="3">
        <f t="shared" si="0"/>
        <v>0</v>
      </c>
      <c r="H10" s="46"/>
      <c r="I10" s="46"/>
      <c r="J10" s="69"/>
    </row>
    <row r="11" spans="1:10" s="7" customFormat="1" ht="15" customHeight="1">
      <c r="A11" s="6"/>
      <c r="B11" s="6"/>
      <c r="C11" s="6"/>
      <c r="D11" s="2"/>
      <c r="E11" s="4"/>
      <c r="F11" s="166"/>
      <c r="G11" s="3">
        <f t="shared" si="0"/>
        <v>0</v>
      </c>
      <c r="H11" s="2"/>
      <c r="I11" s="13"/>
      <c r="J11" s="6"/>
    </row>
    <row r="12" spans="1:10" s="7" customFormat="1" ht="15" customHeight="1">
      <c r="A12" s="69"/>
      <c r="B12" s="69"/>
      <c r="C12" s="69"/>
      <c r="D12" s="2"/>
      <c r="E12" s="70"/>
      <c r="F12" s="166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70"/>
      <c r="F13" s="166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166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166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166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166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166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166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166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166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166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166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166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2400</v>
      </c>
      <c r="F25" s="166">
        <f>SUM(F4:F24)</f>
        <v>2400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14">
        <f>E25</f>
        <v>2400</v>
      </c>
      <c r="E26" s="11"/>
      <c r="F26" s="11"/>
      <c r="G26" s="16"/>
      <c r="H26" s="11"/>
      <c r="I26" s="11"/>
      <c r="J26" s="11"/>
    </row>
    <row r="27" spans="1:10" s="7" customFormat="1" ht="21.75" customHeight="1">
      <c r="A27" s="11"/>
      <c r="B27" s="11"/>
      <c r="C27" s="67" t="s">
        <v>8</v>
      </c>
      <c r="D27" s="14">
        <f>F25</f>
        <v>2400</v>
      </c>
      <c r="E27" s="11" t="s">
        <v>35</v>
      </c>
      <c r="F27" s="76" t="s">
        <v>201</v>
      </c>
      <c r="G27" s="8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14">
        <f>G25</f>
        <v>0</v>
      </c>
      <c r="E28" s="67" t="s">
        <v>111</v>
      </c>
      <c r="F28" s="66" t="s">
        <v>202</v>
      </c>
      <c r="G28" s="16"/>
      <c r="H28" s="66"/>
      <c r="I28" s="11"/>
      <c r="J28" s="11"/>
    </row>
    <row r="29" spans="1:10" s="7" customFormat="1" ht="15" customHeight="1">
      <c r="A29" s="11"/>
      <c r="B29" s="11"/>
      <c r="C29" s="67"/>
      <c r="D29" s="12"/>
      <c r="E29" s="67"/>
      <c r="F29" s="66"/>
      <c r="G29" s="8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2" t="s">
        <v>113</v>
      </c>
      <c r="E30" s="11" t="s">
        <v>11</v>
      </c>
      <c r="F30" s="11" t="s">
        <v>117</v>
      </c>
      <c r="G30" s="8"/>
      <c r="H30" s="66"/>
      <c r="I30" s="66"/>
      <c r="J30" s="66"/>
    </row>
    <row r="31" spans="1:10" s="7" customFormat="1" ht="24.95" customHeight="1">
      <c r="A31" s="11"/>
      <c r="B31" s="11"/>
      <c r="C31" s="67"/>
      <c r="D31" s="12"/>
      <c r="E31" s="67"/>
      <c r="F31" s="11"/>
      <c r="G31" s="8"/>
      <c r="H31" s="66"/>
      <c r="I31" s="66"/>
      <c r="J31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31"/>
  <sheetViews>
    <sheetView zoomScaleNormal="100" workbookViewId="0">
      <selection sqref="A1:J1"/>
    </sheetView>
  </sheetViews>
  <sheetFormatPr defaultRowHeight="14.25"/>
  <cols>
    <col min="1" max="1" width="4.5" customWidth="1"/>
    <col min="2" max="2" width="3.875" customWidth="1"/>
    <col min="3" max="3" width="4.125" customWidth="1"/>
    <col min="4" max="4" width="28.625" style="83" customWidth="1"/>
    <col min="5" max="5" width="10.625" style="81" customWidth="1"/>
    <col min="6" max="6" width="12.25" style="88" customWidth="1"/>
    <col min="7" max="7" width="9.625" style="81" customWidth="1"/>
    <col min="8" max="8" width="8.5" customWidth="1"/>
    <col min="10" max="10" width="30.6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213</v>
      </c>
      <c r="E2" s="11" t="s">
        <v>39</v>
      </c>
      <c r="F2" s="67" t="s">
        <v>187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9" customFormat="1" ht="18.7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44160</v>
      </c>
      <c r="F5" s="194">
        <v>38640</v>
      </c>
      <c r="G5" s="226">
        <f>E5-F5</f>
        <v>5520</v>
      </c>
      <c r="H5" s="192"/>
      <c r="I5" s="192"/>
      <c r="J5" s="232"/>
    </row>
    <row r="6" spans="1:10" s="79" customFormat="1" ht="15" customHeight="1">
      <c r="A6" s="207">
        <v>17</v>
      </c>
      <c r="B6" s="207">
        <v>4</v>
      </c>
      <c r="C6" s="207">
        <v>12</v>
      </c>
      <c r="D6" s="205" t="s">
        <v>551</v>
      </c>
      <c r="E6" s="4"/>
      <c r="F6" s="35"/>
      <c r="G6" s="3">
        <f t="shared" ref="G6:G18" si="0">G5+E6-F6</f>
        <v>5520</v>
      </c>
      <c r="H6" s="46"/>
      <c r="I6" s="46"/>
      <c r="J6" s="69"/>
    </row>
    <row r="7" spans="1:10" s="79" customFormat="1" ht="15" customHeight="1">
      <c r="A7" s="69">
        <v>17</v>
      </c>
      <c r="B7" s="69">
        <v>4</v>
      </c>
      <c r="C7" s="69">
        <v>14</v>
      </c>
      <c r="D7" s="84" t="s">
        <v>583</v>
      </c>
      <c r="E7" s="4"/>
      <c r="F7" s="35">
        <v>5520</v>
      </c>
      <c r="G7" s="3">
        <f t="shared" si="0"/>
        <v>0</v>
      </c>
      <c r="H7" s="46"/>
      <c r="I7" s="46"/>
      <c r="J7" s="69"/>
    </row>
    <row r="8" spans="1:10" s="79" customFormat="1" ht="15" customHeight="1">
      <c r="A8" s="69"/>
      <c r="B8" s="69"/>
      <c r="C8" s="69"/>
      <c r="D8" s="84"/>
      <c r="E8" s="4"/>
      <c r="F8" s="35"/>
      <c r="G8" s="3">
        <f t="shared" si="0"/>
        <v>0</v>
      </c>
      <c r="H8" s="46"/>
      <c r="I8" s="46"/>
      <c r="J8" s="69"/>
    </row>
    <row r="9" spans="1:10" s="79" customFormat="1" ht="15" customHeight="1">
      <c r="A9" s="69"/>
      <c r="B9" s="69"/>
      <c r="C9" s="69"/>
      <c r="D9" s="84"/>
      <c r="E9" s="4"/>
      <c r="F9" s="35"/>
      <c r="G9" s="3">
        <f t="shared" si="0"/>
        <v>0</v>
      </c>
      <c r="H9" s="46"/>
      <c r="I9" s="46"/>
      <c r="J9" s="69"/>
    </row>
    <row r="10" spans="1:10" s="79" customFormat="1" ht="15" customHeight="1">
      <c r="A10" s="69"/>
      <c r="B10" s="69"/>
      <c r="C10" s="69"/>
      <c r="D10" s="84"/>
      <c r="E10" s="4"/>
      <c r="F10" s="35"/>
      <c r="G10" s="3">
        <f t="shared" si="0"/>
        <v>0</v>
      </c>
      <c r="H10" s="46"/>
      <c r="I10" s="46"/>
      <c r="J10" s="69"/>
    </row>
    <row r="11" spans="1:10" s="79" customFormat="1" ht="15" customHeight="1">
      <c r="A11" s="69"/>
      <c r="B11" s="69"/>
      <c r="C11" s="69"/>
      <c r="D11" s="84"/>
      <c r="E11" s="4"/>
      <c r="F11" s="85"/>
      <c r="G11" s="3">
        <f t="shared" si="0"/>
        <v>0</v>
      </c>
      <c r="H11" s="46"/>
      <c r="I11" s="46"/>
      <c r="J11" s="69"/>
    </row>
    <row r="12" spans="1:10" s="79" customFormat="1" ht="15" customHeight="1">
      <c r="A12" s="69"/>
      <c r="B12" s="69"/>
      <c r="C12" s="69"/>
      <c r="D12" s="84"/>
      <c r="E12" s="4"/>
      <c r="F12" s="35"/>
      <c r="G12" s="3">
        <f t="shared" si="0"/>
        <v>0</v>
      </c>
      <c r="H12" s="69"/>
      <c r="I12" s="46"/>
      <c r="J12" s="69"/>
    </row>
    <row r="13" spans="1:10" s="79" customFormat="1" ht="15" customHeight="1">
      <c r="A13" s="69"/>
      <c r="B13" s="69"/>
      <c r="C13" s="69"/>
      <c r="D13" s="84"/>
      <c r="E13" s="4"/>
      <c r="F13" s="35"/>
      <c r="G13" s="3">
        <f t="shared" si="0"/>
        <v>0</v>
      </c>
      <c r="H13" s="46"/>
      <c r="I13" s="46"/>
      <c r="J13" s="69"/>
    </row>
    <row r="14" spans="1:10" s="79" customFormat="1" ht="15" customHeight="1">
      <c r="A14" s="69"/>
      <c r="B14" s="69"/>
      <c r="C14" s="69"/>
      <c r="D14" s="84"/>
      <c r="E14" s="4"/>
      <c r="F14" s="35"/>
      <c r="G14" s="3">
        <f t="shared" si="0"/>
        <v>0</v>
      </c>
      <c r="H14" s="46"/>
      <c r="I14" s="46"/>
      <c r="J14" s="69"/>
    </row>
    <row r="15" spans="1:10" s="79" customFormat="1" ht="15" customHeight="1">
      <c r="A15" s="69"/>
      <c r="B15" s="69"/>
      <c r="C15" s="69"/>
      <c r="D15" s="84"/>
      <c r="E15" s="4"/>
      <c r="F15" s="35"/>
      <c r="G15" s="3">
        <f t="shared" si="0"/>
        <v>0</v>
      </c>
      <c r="H15" s="46"/>
      <c r="I15" s="72"/>
      <c r="J15" s="69"/>
    </row>
    <row r="16" spans="1:10" s="79" customFormat="1" ht="15" customHeight="1">
      <c r="A16" s="69"/>
      <c r="B16" s="69"/>
      <c r="C16" s="69"/>
      <c r="D16" s="84"/>
      <c r="E16" s="4"/>
      <c r="F16" s="35"/>
      <c r="G16" s="3">
        <f t="shared" si="0"/>
        <v>0</v>
      </c>
      <c r="H16" s="46"/>
      <c r="I16" s="46"/>
      <c r="J16" s="69"/>
    </row>
    <row r="17" spans="1:10" s="79" customFormat="1" ht="15" customHeight="1">
      <c r="A17" s="69"/>
      <c r="B17" s="69"/>
      <c r="C17" s="69"/>
      <c r="D17" s="84"/>
      <c r="E17" s="4"/>
      <c r="F17" s="35"/>
      <c r="G17" s="3">
        <f t="shared" si="0"/>
        <v>0</v>
      </c>
      <c r="H17" s="46"/>
      <c r="I17" s="46"/>
      <c r="J17" s="69"/>
    </row>
    <row r="18" spans="1:10" s="79" customFormat="1" ht="15" customHeight="1">
      <c r="A18" s="69"/>
      <c r="B18" s="69"/>
      <c r="C18" s="69"/>
      <c r="D18" s="84"/>
      <c r="E18" s="4"/>
      <c r="F18" s="35"/>
      <c r="G18" s="3">
        <f t="shared" si="0"/>
        <v>0</v>
      </c>
      <c r="H18" s="46"/>
      <c r="I18" s="46"/>
      <c r="J18" s="69"/>
    </row>
    <row r="19" spans="1:10" s="79" customFormat="1" ht="15" customHeight="1">
      <c r="A19" s="69"/>
      <c r="B19" s="69"/>
      <c r="C19" s="69"/>
      <c r="D19" s="84"/>
      <c r="E19" s="4"/>
      <c r="F19" s="35"/>
      <c r="G19" s="3">
        <f t="shared" ref="G19:G24" si="1">G18+E19-F19</f>
        <v>0</v>
      </c>
      <c r="H19" s="46"/>
      <c r="I19" s="46"/>
      <c r="J19" s="69"/>
    </row>
    <row r="20" spans="1:10" s="79" customFormat="1" ht="15" customHeight="1">
      <c r="A20" s="69"/>
      <c r="B20" s="69"/>
      <c r="C20" s="69"/>
      <c r="D20" s="84"/>
      <c r="E20" s="4"/>
      <c r="F20" s="35"/>
      <c r="G20" s="3">
        <f t="shared" si="1"/>
        <v>0</v>
      </c>
      <c r="H20" s="46"/>
      <c r="I20" s="46"/>
      <c r="J20" s="69"/>
    </row>
    <row r="21" spans="1:10" s="79" customFormat="1" ht="15" customHeight="1">
      <c r="A21" s="69"/>
      <c r="B21" s="69"/>
      <c r="C21" s="69"/>
      <c r="D21" s="84"/>
      <c r="E21" s="4"/>
      <c r="F21" s="85"/>
      <c r="G21" s="3">
        <f t="shared" si="1"/>
        <v>0</v>
      </c>
      <c r="H21" s="46"/>
      <c r="I21" s="46"/>
      <c r="J21" s="69"/>
    </row>
    <row r="22" spans="1:10" s="79" customFormat="1" ht="15" customHeight="1">
      <c r="A22" s="69"/>
      <c r="B22" s="69"/>
      <c r="C22" s="69"/>
      <c r="D22" s="84"/>
      <c r="E22" s="4"/>
      <c r="F22" s="35"/>
      <c r="G22" s="3">
        <f t="shared" si="1"/>
        <v>0</v>
      </c>
      <c r="H22" s="69"/>
      <c r="I22" s="46"/>
      <c r="J22" s="69"/>
    </row>
    <row r="23" spans="1:10" s="79" customFormat="1" ht="15" customHeight="1">
      <c r="A23" s="69"/>
      <c r="B23" s="69"/>
      <c r="C23" s="69"/>
      <c r="D23" s="84"/>
      <c r="E23" s="4"/>
      <c r="F23" s="35"/>
      <c r="G23" s="3">
        <f t="shared" si="1"/>
        <v>0</v>
      </c>
      <c r="H23" s="46"/>
      <c r="I23" s="46"/>
      <c r="J23" s="69"/>
    </row>
    <row r="24" spans="1:10" s="79" customFormat="1" ht="15" customHeight="1">
      <c r="A24" s="69"/>
      <c r="B24" s="69"/>
      <c r="C24" s="69"/>
      <c r="D24" s="84"/>
      <c r="E24" s="4"/>
      <c r="F24" s="35"/>
      <c r="G24" s="3">
        <f t="shared" si="1"/>
        <v>0</v>
      </c>
      <c r="H24" s="46"/>
      <c r="I24" s="46"/>
      <c r="J24" s="69"/>
    </row>
    <row r="25" spans="1:10" s="79" customFormat="1" ht="15" customHeight="1">
      <c r="A25" s="308" t="s">
        <v>6</v>
      </c>
      <c r="B25" s="308"/>
      <c r="C25" s="308"/>
      <c r="D25" s="2"/>
      <c r="E25" s="4">
        <f>SUM(E5:E24)</f>
        <v>44160</v>
      </c>
      <c r="F25" s="48">
        <f>SUM(F5:F24)</f>
        <v>44160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14">
        <f>E25</f>
        <v>44160</v>
      </c>
      <c r="E26" s="16"/>
      <c r="F26" s="86"/>
      <c r="G26" s="16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14">
        <f>F25</f>
        <v>44160</v>
      </c>
      <c r="E27" s="16" t="s">
        <v>35</v>
      </c>
      <c r="F27" s="87" t="s">
        <v>252</v>
      </c>
      <c r="G27" s="329" t="s">
        <v>582</v>
      </c>
      <c r="H27" s="329"/>
      <c r="I27" s="329"/>
      <c r="J27" s="329"/>
    </row>
    <row r="28" spans="1:10" s="7" customFormat="1" ht="15" customHeight="1">
      <c r="A28" s="11"/>
      <c r="B28" s="11"/>
      <c r="C28" s="67" t="s">
        <v>9</v>
      </c>
      <c r="D28" s="14">
        <f>G25</f>
        <v>0</v>
      </c>
      <c r="E28" s="15" t="s">
        <v>111</v>
      </c>
      <c r="F28" s="87" t="s">
        <v>125</v>
      </c>
      <c r="G28" s="329"/>
      <c r="H28" s="329"/>
      <c r="I28" s="329"/>
      <c r="J28" s="329"/>
    </row>
    <row r="29" spans="1:10" s="7" customFormat="1" ht="15" customHeight="1">
      <c r="A29" s="11"/>
      <c r="B29" s="11"/>
      <c r="C29" s="67"/>
      <c r="D29" s="12"/>
      <c r="E29" s="15"/>
      <c r="F29" s="87"/>
      <c r="G29" s="329"/>
      <c r="H29" s="329"/>
      <c r="I29" s="329"/>
      <c r="J29" s="329"/>
    </row>
    <row r="30" spans="1:10" s="7" customFormat="1" ht="15" customHeight="1">
      <c r="A30" s="321" t="s">
        <v>10</v>
      </c>
      <c r="B30" s="321"/>
      <c r="C30" s="321"/>
      <c r="D30" s="12" t="s">
        <v>113</v>
      </c>
      <c r="E30" s="16" t="s">
        <v>11</v>
      </c>
      <c r="F30" s="86" t="s">
        <v>117</v>
      </c>
      <c r="G30" s="329"/>
      <c r="H30" s="329"/>
      <c r="I30" s="329"/>
      <c r="J30" s="329"/>
    </row>
    <row r="31" spans="1:10" s="7" customFormat="1" ht="24.95" customHeight="1">
      <c r="C31" s="10"/>
      <c r="D31" s="12"/>
      <c r="E31" s="15"/>
      <c r="F31" s="86"/>
      <c r="G31" s="8"/>
      <c r="H31" s="18"/>
      <c r="I31" s="18"/>
      <c r="J31" s="18"/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30"/>
  </mergeCells>
  <phoneticPr fontId="11" type="noConversion"/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30"/>
  <sheetViews>
    <sheetView workbookViewId="0">
      <selection activeCell="D6" sqref="D6"/>
    </sheetView>
  </sheetViews>
  <sheetFormatPr defaultRowHeight="14.25"/>
  <cols>
    <col min="1" max="1" width="4.375" bestFit="1" customWidth="1"/>
    <col min="2" max="2" width="2.75" customWidth="1"/>
    <col min="3" max="3" width="3.25" customWidth="1"/>
    <col min="4" max="4" width="34.25" customWidth="1"/>
    <col min="5" max="5" width="9.375" bestFit="1" customWidth="1"/>
    <col min="6" max="6" width="8.75" customWidth="1"/>
    <col min="7" max="7" width="9" style="81"/>
    <col min="8" max="8" width="11.875" customWidth="1"/>
    <col min="10" max="10" width="31.8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205</v>
      </c>
      <c r="E2" s="11" t="s">
        <v>39</v>
      </c>
      <c r="F2" s="67" t="s">
        <v>186</v>
      </c>
      <c r="G2" s="16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2100</v>
      </c>
      <c r="F5" s="229">
        <v>2100</v>
      </c>
      <c r="G5" s="226">
        <f>E5-F5</f>
        <v>0</v>
      </c>
      <c r="H5" s="192"/>
      <c r="I5" s="192"/>
      <c r="J5" s="232"/>
    </row>
    <row r="6" spans="1:10" s="19" customFormat="1" ht="14.25" customHeight="1">
      <c r="A6" s="207">
        <v>17</v>
      </c>
      <c r="B6" s="207">
        <v>4</v>
      </c>
      <c r="C6" s="207">
        <v>6</v>
      </c>
      <c r="D6" s="205" t="s">
        <v>519</v>
      </c>
      <c r="E6" s="4"/>
      <c r="F6" s="95"/>
      <c r="G6" s="3">
        <f>G5+E6-F6</f>
        <v>0</v>
      </c>
      <c r="H6" s="2"/>
      <c r="I6" s="5"/>
      <c r="J6" s="80"/>
    </row>
    <row r="7" spans="1:10" s="7" customFormat="1" ht="15" customHeight="1">
      <c r="A7" s="69"/>
      <c r="B7" s="69"/>
      <c r="C7" s="69"/>
      <c r="D7" s="2"/>
      <c r="E7" s="70"/>
      <c r="F7" s="95"/>
      <c r="G7" s="3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2"/>
      <c r="E8" s="4"/>
      <c r="F8" s="95"/>
      <c r="G8" s="3">
        <f>G7+E8-F8</f>
        <v>0</v>
      </c>
      <c r="H8" s="2"/>
      <c r="I8" s="13"/>
      <c r="J8" s="6"/>
    </row>
    <row r="9" spans="1:10" s="7" customFormat="1" ht="15" customHeight="1">
      <c r="A9" s="69"/>
      <c r="B9" s="69"/>
      <c r="C9" s="69"/>
      <c r="D9" s="2"/>
      <c r="E9" s="70"/>
      <c r="F9" s="95"/>
      <c r="G9" s="3">
        <f t="shared" ref="G9:G24" si="0">G8+E9-F9</f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2"/>
      <c r="E10" s="70"/>
      <c r="F10" s="127"/>
      <c r="G10" s="3">
        <f t="shared" si="0"/>
        <v>0</v>
      </c>
      <c r="H10" s="2"/>
      <c r="I10" s="5"/>
      <c r="J10" s="6"/>
    </row>
    <row r="11" spans="1:10" s="7" customFormat="1" ht="15" customHeight="1">
      <c r="A11" s="69"/>
      <c r="B11" s="69"/>
      <c r="C11" s="69"/>
      <c r="D11" s="2"/>
      <c r="E11" s="70"/>
      <c r="F11" s="9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70"/>
      <c r="F12" s="95"/>
      <c r="G12" s="3">
        <f t="shared" si="0"/>
        <v>0</v>
      </c>
      <c r="H12" s="2"/>
      <c r="I12" s="46"/>
      <c r="J12" s="6"/>
    </row>
    <row r="13" spans="1:10" s="7" customFormat="1" ht="15" customHeight="1">
      <c r="A13" s="69"/>
      <c r="B13" s="69"/>
      <c r="C13" s="69"/>
      <c r="D13" s="2"/>
      <c r="E13" s="70"/>
      <c r="F13" s="95"/>
      <c r="G13" s="3">
        <f t="shared" si="0"/>
        <v>0</v>
      </c>
      <c r="H13" s="46"/>
      <c r="I13" s="46"/>
      <c r="J13" s="69"/>
    </row>
    <row r="14" spans="1:10" s="7" customFormat="1" ht="15" customHeight="1">
      <c r="A14" s="6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s="7" customFormat="1" ht="15" customHeight="1">
      <c r="A15" s="69"/>
      <c r="B15" s="69"/>
      <c r="C15" s="69"/>
      <c r="D15" s="143"/>
      <c r="E15" s="70"/>
      <c r="F15" s="9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144"/>
      <c r="E16" s="70"/>
      <c r="F16" s="95"/>
      <c r="G16" s="3">
        <f t="shared" si="0"/>
        <v>0</v>
      </c>
      <c r="H16" s="46"/>
      <c r="I16" s="46"/>
      <c r="J16" s="145"/>
    </row>
    <row r="17" spans="1:10" s="7" customFormat="1" ht="15" customHeight="1">
      <c r="A17" s="69"/>
      <c r="B17" s="69"/>
      <c r="C17" s="69"/>
      <c r="D17" s="2"/>
      <c r="E17" s="70"/>
      <c r="F17" s="9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9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9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9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9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9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9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9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2100</v>
      </c>
      <c r="F25" s="95">
        <f>SUM(F4:F24)</f>
        <v>2100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2100</v>
      </c>
      <c r="E26" s="11"/>
      <c r="F26" s="11"/>
      <c r="G26" s="16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2100</v>
      </c>
      <c r="E27" s="11" t="s">
        <v>35</v>
      </c>
      <c r="F27" s="66" t="s">
        <v>204</v>
      </c>
      <c r="G27" s="8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203</v>
      </c>
      <c r="G28" s="16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8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8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30"/>
  <sheetViews>
    <sheetView workbookViewId="0">
      <selection activeCell="I21" sqref="I21"/>
    </sheetView>
  </sheetViews>
  <sheetFormatPr defaultRowHeight="14.25"/>
  <cols>
    <col min="1" max="1" width="5.375" customWidth="1"/>
    <col min="2" max="2" width="3.75" customWidth="1"/>
    <col min="3" max="3" width="3" customWidth="1"/>
    <col min="4" max="4" width="26.875" customWidth="1"/>
    <col min="6" max="6" width="9.75" customWidth="1"/>
    <col min="8" max="8" width="10.375" customWidth="1"/>
    <col min="10" max="10" width="31.1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206</v>
      </c>
      <c r="E2" s="11" t="s">
        <v>39</v>
      </c>
      <c r="F2" s="67" t="s">
        <v>185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28.5" customHeight="1">
      <c r="A5" s="69">
        <v>2015</v>
      </c>
      <c r="B5" s="69">
        <v>6</v>
      </c>
      <c r="C5" s="69">
        <v>1</v>
      </c>
      <c r="D5" s="46" t="s">
        <v>207</v>
      </c>
      <c r="E5" s="4">
        <v>4000</v>
      </c>
      <c r="F5" s="35"/>
      <c r="G5" s="3">
        <f>E5-F5</f>
        <v>4000</v>
      </c>
      <c r="H5" s="46" t="s">
        <v>160</v>
      </c>
      <c r="I5" s="46"/>
      <c r="J5" s="69" t="s">
        <v>208</v>
      </c>
    </row>
    <row r="6" spans="1:10" s="7" customFormat="1" ht="15" customHeight="1">
      <c r="A6" s="69">
        <v>2016</v>
      </c>
      <c r="B6" s="69">
        <v>1</v>
      </c>
      <c r="C6" s="69">
        <v>6</v>
      </c>
      <c r="D6" s="46" t="s">
        <v>258</v>
      </c>
      <c r="E6" s="4"/>
      <c r="F6" s="35">
        <v>4000</v>
      </c>
      <c r="G6" s="3">
        <f>G5+E6-F6</f>
        <v>0</v>
      </c>
      <c r="H6" s="46" t="s">
        <v>259</v>
      </c>
      <c r="I6" s="13" t="s">
        <v>260</v>
      </c>
      <c r="J6" s="6" t="s">
        <v>261</v>
      </c>
    </row>
    <row r="7" spans="1:10" s="7" customFormat="1" ht="15" customHeight="1">
      <c r="A7" s="69"/>
      <c r="B7" s="69"/>
      <c r="C7" s="69"/>
      <c r="D7" s="46"/>
      <c r="E7" s="4"/>
      <c r="F7" s="35"/>
      <c r="G7" s="3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4"/>
      <c r="F8" s="35"/>
      <c r="G8" s="3">
        <f t="shared" ref="G8:G24" si="0">G7+E8-F8</f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4"/>
      <c r="F9" s="35"/>
      <c r="G9" s="3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4"/>
      <c r="F10" s="85"/>
      <c r="G10" s="3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4"/>
      <c r="F11" s="3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4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4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4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4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4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4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4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4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4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4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4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4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4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4">
        <f>SUM(E4:E24)</f>
        <v>4000</v>
      </c>
      <c r="F25" s="35">
        <f>SUM(F4:F24)</f>
        <v>4000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4000</v>
      </c>
      <c r="E26" s="11"/>
      <c r="F26" s="11"/>
      <c r="G26" s="11"/>
      <c r="H26" s="11"/>
      <c r="I26" s="11"/>
      <c r="J26" s="11"/>
    </row>
    <row r="27" spans="1:10" s="7" customFormat="1" ht="24.75" customHeight="1">
      <c r="A27" s="11"/>
      <c r="B27" s="11"/>
      <c r="C27" s="67" t="s">
        <v>8</v>
      </c>
      <c r="D27" s="73">
        <f>F25</f>
        <v>4000</v>
      </c>
      <c r="E27" s="11" t="s">
        <v>35</v>
      </c>
      <c r="F27" s="66" t="s">
        <v>209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210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31"/>
  <sheetViews>
    <sheetView workbookViewId="0">
      <selection sqref="A1:J1"/>
    </sheetView>
  </sheetViews>
  <sheetFormatPr defaultRowHeight="14.25"/>
  <cols>
    <col min="1" max="1" width="4.5" customWidth="1"/>
    <col min="2" max="2" width="4.375" customWidth="1"/>
    <col min="3" max="3" width="5.375" customWidth="1"/>
    <col min="4" max="4" width="32.75" customWidth="1"/>
    <col min="5" max="5" width="9.375" bestFit="1" customWidth="1"/>
    <col min="6" max="6" width="13.375" customWidth="1"/>
    <col min="7" max="7" width="9" style="81"/>
    <col min="8" max="8" width="12" customWidth="1"/>
    <col min="9" max="9" width="9.625" bestFit="1" customWidth="1"/>
    <col min="10" max="10" width="35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211</v>
      </c>
      <c r="E2" s="11" t="s">
        <v>39</v>
      </c>
      <c r="F2" s="67" t="s">
        <v>184</v>
      </c>
      <c r="G2" s="16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.7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2000</v>
      </c>
      <c r="F5" s="194">
        <v>1720</v>
      </c>
      <c r="G5" s="226">
        <f>E5-F5</f>
        <v>280</v>
      </c>
      <c r="H5" s="192"/>
      <c r="I5" s="192"/>
      <c r="J5" s="232"/>
    </row>
    <row r="6" spans="1:10" s="19" customFormat="1" ht="14.25" customHeight="1">
      <c r="A6" s="207">
        <v>17</v>
      </c>
      <c r="B6" s="207">
        <v>3</v>
      </c>
      <c r="C6" s="207">
        <v>18</v>
      </c>
      <c r="D6" s="205" t="s">
        <v>484</v>
      </c>
      <c r="E6" s="4">
        <v>200</v>
      </c>
      <c r="F6" s="35"/>
      <c r="G6" s="3">
        <f>G5+E6-F6</f>
        <v>480</v>
      </c>
      <c r="H6" s="2"/>
      <c r="I6" s="5"/>
      <c r="J6" s="80"/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584</v>
      </c>
      <c r="E7" s="4"/>
      <c r="F7" s="35">
        <v>480</v>
      </c>
      <c r="G7" s="3">
        <f>G6+E7-F7</f>
        <v>0</v>
      </c>
      <c r="H7" s="2"/>
      <c r="I7" s="13"/>
      <c r="J7" s="6"/>
    </row>
    <row r="8" spans="1:10" s="7" customFormat="1" ht="15" customHeight="1">
      <c r="A8" s="69"/>
      <c r="B8" s="69"/>
      <c r="C8" s="69"/>
      <c r="D8" s="2"/>
      <c r="E8" s="70"/>
      <c r="F8" s="35"/>
      <c r="G8" s="3">
        <f t="shared" ref="G8:G24" si="0">G7+E8-F8</f>
        <v>0</v>
      </c>
      <c r="H8" s="2"/>
      <c r="I8" s="5"/>
      <c r="J8" s="6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si="0"/>
        <v>0</v>
      </c>
      <c r="H9" s="2"/>
      <c r="I9" s="46"/>
      <c r="J9" s="6"/>
    </row>
    <row r="10" spans="1:10" s="7" customFormat="1" ht="15" customHeight="1">
      <c r="A10" s="69"/>
      <c r="B10" s="69"/>
      <c r="C10" s="69"/>
      <c r="D10" s="2"/>
      <c r="E10" s="70"/>
      <c r="F10" s="35"/>
      <c r="G10" s="3">
        <f t="shared" si="0"/>
        <v>0</v>
      </c>
      <c r="H10" s="46"/>
      <c r="I10" s="46"/>
      <c r="J10" s="69"/>
    </row>
    <row r="11" spans="1:10" s="7" customFormat="1" ht="15" customHeight="1">
      <c r="A11" s="6"/>
      <c r="B11" s="6"/>
      <c r="C11" s="6"/>
      <c r="D11" s="2"/>
      <c r="E11" s="4"/>
      <c r="F11" s="35"/>
      <c r="G11" s="3">
        <f t="shared" si="0"/>
        <v>0</v>
      </c>
      <c r="H11" s="2"/>
      <c r="I11" s="13"/>
      <c r="J11" s="6"/>
    </row>
    <row r="12" spans="1:10" s="7" customFormat="1" ht="15" customHeight="1">
      <c r="A12" s="69"/>
      <c r="B12" s="69"/>
      <c r="C12" s="69"/>
      <c r="D12" s="46"/>
      <c r="E12" s="70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2200</v>
      </c>
      <c r="F25" s="35">
        <f>SUM(F4:F24)</f>
        <v>2200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2200</v>
      </c>
      <c r="E26" s="11"/>
      <c r="F26" s="11"/>
      <c r="G26" s="16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2200</v>
      </c>
      <c r="E27" s="11" t="s">
        <v>35</v>
      </c>
      <c r="F27" s="11" t="s">
        <v>212</v>
      </c>
      <c r="G27" s="8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6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8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8"/>
      <c r="H30" s="66"/>
      <c r="I30" s="66"/>
      <c r="J30" s="66"/>
    </row>
    <row r="31" spans="1:10" s="7" customFormat="1" ht="24.95" customHeight="1">
      <c r="C31" s="10"/>
      <c r="E31" s="23"/>
      <c r="G31" s="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1"/>
  <sheetViews>
    <sheetView workbookViewId="0">
      <selection sqref="A1:J1"/>
    </sheetView>
  </sheetViews>
  <sheetFormatPr defaultRowHeight="14.25"/>
  <cols>
    <col min="1" max="1" width="4.875" customWidth="1"/>
    <col min="2" max="2" width="4.5" customWidth="1"/>
    <col min="3" max="3" width="5.25" customWidth="1"/>
    <col min="4" max="4" width="30.5" customWidth="1"/>
    <col min="5" max="5" width="9.375" bestFit="1" customWidth="1"/>
    <col min="6" max="6" width="9.75" style="74" customWidth="1"/>
    <col min="8" max="8" width="9.625" customWidth="1"/>
    <col min="9" max="9" width="8.125" customWidth="1"/>
    <col min="10" max="10" width="50.1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224</v>
      </c>
      <c r="E2" s="11" t="s">
        <v>39</v>
      </c>
      <c r="F2" s="67" t="s">
        <v>183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2100</v>
      </c>
      <c r="F5" s="228">
        <v>2100</v>
      </c>
      <c r="G5" s="226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4</v>
      </c>
      <c r="D6" s="205" t="s">
        <v>462</v>
      </c>
      <c r="E6" s="70">
        <v>1200</v>
      </c>
      <c r="F6" s="113"/>
      <c r="G6" s="3">
        <f t="shared" ref="G6:G24" si="0">G5+E6-F6</f>
        <v>1200</v>
      </c>
      <c r="H6" s="46"/>
      <c r="I6" s="46"/>
      <c r="J6" s="69"/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585</v>
      </c>
      <c r="E7" s="70"/>
      <c r="F7" s="113">
        <v>600</v>
      </c>
      <c r="G7" s="3">
        <f>G6+E7-F7</f>
        <v>600</v>
      </c>
      <c r="H7" s="46"/>
      <c r="I7" s="46"/>
      <c r="J7" s="69"/>
    </row>
    <row r="8" spans="1:10" s="7" customFormat="1" ht="15" customHeight="1">
      <c r="A8" s="69"/>
      <c r="B8" s="69"/>
      <c r="C8" s="69"/>
      <c r="D8" s="2"/>
      <c r="E8" s="70"/>
      <c r="F8" s="113"/>
      <c r="G8" s="3">
        <f>G7+E8-F8</f>
        <v>600</v>
      </c>
      <c r="H8" s="46"/>
      <c r="I8" s="72"/>
      <c r="J8" s="69"/>
    </row>
    <row r="9" spans="1:10" s="7" customFormat="1" ht="15" customHeight="1">
      <c r="A9" s="69"/>
      <c r="B9" s="69"/>
      <c r="C9" s="69"/>
      <c r="D9" s="2"/>
      <c r="E9" s="70"/>
      <c r="F9" s="113"/>
      <c r="G9" s="3">
        <f t="shared" si="0"/>
        <v>600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35"/>
      <c r="G10" s="3">
        <f t="shared" si="0"/>
        <v>600</v>
      </c>
      <c r="H10" s="2"/>
      <c r="I10" s="5"/>
      <c r="J10" s="6"/>
    </row>
    <row r="11" spans="1:10" s="7" customFormat="1" ht="15" customHeight="1">
      <c r="A11" s="69"/>
      <c r="B11" s="69"/>
      <c r="C11" s="69"/>
      <c r="D11" s="2"/>
      <c r="E11" s="70"/>
      <c r="F11" s="113"/>
      <c r="G11" s="3">
        <f t="shared" si="0"/>
        <v>600</v>
      </c>
      <c r="H11" s="69"/>
      <c r="I11" s="46"/>
    </row>
    <row r="12" spans="1:10" s="7" customFormat="1" ht="15" customHeight="1">
      <c r="A12" s="69"/>
      <c r="B12" s="69"/>
      <c r="C12" s="69"/>
      <c r="D12" s="2"/>
      <c r="E12" s="70"/>
      <c r="F12" s="113"/>
      <c r="G12" s="3">
        <f t="shared" si="0"/>
        <v>600</v>
      </c>
      <c r="H12" s="2"/>
      <c r="I12" s="46"/>
      <c r="J12" s="6"/>
    </row>
    <row r="13" spans="1:10" s="7" customFormat="1" ht="15" customHeight="1">
      <c r="A13" s="69"/>
      <c r="B13" s="69"/>
      <c r="C13" s="69"/>
      <c r="D13" s="2"/>
      <c r="E13" s="70"/>
      <c r="F13" s="113"/>
      <c r="G13" s="3">
        <f>G12+E13-F13</f>
        <v>600</v>
      </c>
      <c r="H13" s="69"/>
      <c r="I13" s="46"/>
    </row>
    <row r="14" spans="1:10" s="7" customFormat="1" ht="15" customHeight="1">
      <c r="A14" s="6"/>
      <c r="B14" s="6"/>
      <c r="C14" s="6"/>
      <c r="D14" s="2"/>
      <c r="E14" s="4"/>
      <c r="F14" s="93"/>
      <c r="G14" s="3">
        <f>G13+E14-F14</f>
        <v>600</v>
      </c>
      <c r="H14" s="2"/>
      <c r="I14" s="13"/>
      <c r="J14" s="6"/>
    </row>
    <row r="15" spans="1:10" s="7" customFormat="1" ht="15" customHeight="1">
      <c r="A15" s="69"/>
      <c r="B15" s="69"/>
      <c r="C15" s="69"/>
      <c r="D15" s="46"/>
      <c r="E15" s="70"/>
      <c r="F15" s="113"/>
      <c r="G15" s="3">
        <f t="shared" si="0"/>
        <v>600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113"/>
      <c r="G16" s="3">
        <f t="shared" si="0"/>
        <v>600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113"/>
      <c r="G17" s="3">
        <f t="shared" si="0"/>
        <v>600</v>
      </c>
      <c r="H17" s="46"/>
      <c r="I17" s="46"/>
      <c r="J17" s="26"/>
    </row>
    <row r="18" spans="1:10" s="7" customFormat="1" ht="15" customHeight="1">
      <c r="A18" s="69"/>
      <c r="B18" s="69"/>
      <c r="C18" s="69"/>
      <c r="D18" s="46"/>
      <c r="E18" s="70"/>
      <c r="F18" s="113"/>
      <c r="G18" s="3">
        <f t="shared" si="0"/>
        <v>600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113"/>
      <c r="G19" s="3">
        <f t="shared" si="0"/>
        <v>600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113"/>
      <c r="G20" s="3">
        <f t="shared" si="0"/>
        <v>600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113"/>
      <c r="G21" s="3">
        <f t="shared" si="0"/>
        <v>600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113"/>
      <c r="G22" s="3">
        <f t="shared" si="0"/>
        <v>600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113"/>
      <c r="G23" s="3">
        <f t="shared" si="0"/>
        <v>600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113"/>
      <c r="G24" s="3">
        <f t="shared" si="0"/>
        <v>600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3300</v>
      </c>
      <c r="F25" s="113">
        <f>SUM(F4:F24)</f>
        <v>2700</v>
      </c>
      <c r="G25" s="3">
        <f>E25-F25</f>
        <v>600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3300</v>
      </c>
      <c r="E26" s="11"/>
      <c r="F26" s="11"/>
      <c r="G26" s="11"/>
      <c r="H26" s="11"/>
      <c r="I26" s="11"/>
      <c r="J26" s="11"/>
    </row>
    <row r="27" spans="1:10" s="7" customFormat="1" ht="18.75" customHeight="1">
      <c r="A27" s="11"/>
      <c r="B27" s="11"/>
      <c r="C27" s="67" t="s">
        <v>8</v>
      </c>
      <c r="D27" s="73">
        <f>F25</f>
        <v>2700</v>
      </c>
      <c r="E27" s="11" t="s">
        <v>35</v>
      </c>
      <c r="F27" s="66" t="s">
        <v>282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600</v>
      </c>
      <c r="E28" s="67" t="s">
        <v>111</v>
      </c>
      <c r="F28" s="66" t="s">
        <v>225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168</v>
      </c>
      <c r="E30" s="11" t="s">
        <v>11</v>
      </c>
      <c r="F30" s="11" t="s">
        <v>117</v>
      </c>
      <c r="G30" s="66"/>
      <c r="H30" s="66"/>
      <c r="I30" s="66"/>
      <c r="J30" s="66"/>
    </row>
    <row r="31" spans="1:10" s="7" customFormat="1" ht="24.95" customHeight="1">
      <c r="C31" s="10"/>
      <c r="E31" s="23"/>
      <c r="F31" s="11"/>
      <c r="G31" s="1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J30"/>
  <sheetViews>
    <sheetView workbookViewId="0">
      <selection sqref="A1:J1"/>
    </sheetView>
  </sheetViews>
  <sheetFormatPr defaultRowHeight="14.25"/>
  <cols>
    <col min="1" max="1" width="4.375" customWidth="1"/>
    <col min="2" max="2" width="3.5" customWidth="1"/>
    <col min="3" max="3" width="3.875" customWidth="1"/>
    <col min="4" max="4" width="28.875" customWidth="1"/>
    <col min="5" max="5" width="10.625" customWidth="1"/>
    <col min="6" max="6" width="15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226</v>
      </c>
      <c r="E2" s="11" t="s">
        <v>39</v>
      </c>
      <c r="F2" s="67" t="s">
        <v>198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1800</v>
      </c>
      <c r="F5" s="194">
        <v>1800</v>
      </c>
      <c r="G5" s="226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10</v>
      </c>
      <c r="D6" s="205" t="s">
        <v>481</v>
      </c>
      <c r="E6" s="4">
        <v>600</v>
      </c>
      <c r="F6" s="35"/>
      <c r="G6" s="40">
        <f>G5+E6-F6</f>
        <v>600</v>
      </c>
      <c r="H6" s="2"/>
      <c r="I6" s="13"/>
      <c r="J6" s="6"/>
    </row>
    <row r="7" spans="1:10" s="7" customFormat="1" ht="15" customHeight="1">
      <c r="A7" s="69">
        <v>17</v>
      </c>
      <c r="B7" s="69">
        <v>1</v>
      </c>
      <c r="C7" s="69">
        <v>14</v>
      </c>
      <c r="D7" s="2" t="s">
        <v>586</v>
      </c>
      <c r="E7" s="70"/>
      <c r="F7" s="35">
        <v>600</v>
      </c>
      <c r="G7" s="3">
        <f>G6+E7-F7</f>
        <v>0</v>
      </c>
      <c r="H7" s="2"/>
      <c r="I7" s="5"/>
      <c r="J7" s="6"/>
    </row>
    <row r="8" spans="1:10" s="7" customFormat="1" ht="15" customHeight="1">
      <c r="A8" s="69"/>
      <c r="B8" s="69"/>
      <c r="C8" s="69"/>
      <c r="D8" s="2"/>
      <c r="E8" s="70"/>
      <c r="F8" s="35"/>
      <c r="G8" s="3">
        <f t="shared" ref="G8:G24" si="0">G7+E8-F8</f>
        <v>0</v>
      </c>
      <c r="H8" s="2"/>
      <c r="I8" s="46"/>
      <c r="J8" s="69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si="0"/>
        <v>0</v>
      </c>
      <c r="H9" s="2"/>
      <c r="I9" s="46"/>
      <c r="J9" s="6"/>
    </row>
    <row r="10" spans="1:10" s="7" customFormat="1" ht="15" customHeight="1">
      <c r="A10" s="6"/>
      <c r="B10" s="6"/>
      <c r="C10" s="6"/>
      <c r="D10" s="2"/>
      <c r="E10" s="4"/>
      <c r="F10" s="35"/>
      <c r="G10" s="40">
        <f t="shared" si="0"/>
        <v>0</v>
      </c>
      <c r="H10" s="2"/>
      <c r="I10" s="13"/>
      <c r="J10" s="6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70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2400</v>
      </c>
      <c r="F25" s="35">
        <f>SUM(F4:F24)</f>
        <v>2400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2400</v>
      </c>
      <c r="E27" s="11" t="s">
        <v>35</v>
      </c>
      <c r="F27" s="66" t="s">
        <v>249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0"/>
  <sheetViews>
    <sheetView workbookViewId="0">
      <selection sqref="A1:J1"/>
    </sheetView>
  </sheetViews>
  <sheetFormatPr defaultRowHeight="14.25"/>
  <cols>
    <col min="1" max="1" width="4.625" customWidth="1"/>
    <col min="2" max="2" width="3.75" customWidth="1"/>
    <col min="3" max="3" width="4.375" customWidth="1"/>
    <col min="4" max="4" width="30.625" customWidth="1"/>
    <col min="5" max="5" width="9.375" bestFit="1" customWidth="1"/>
    <col min="6" max="6" width="14" customWidth="1"/>
    <col min="7" max="7" width="12" customWidth="1"/>
    <col min="8" max="8" width="12.625" customWidth="1"/>
    <col min="10" max="10" width="69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227</v>
      </c>
      <c r="E2" s="11" t="s">
        <v>39</v>
      </c>
      <c r="F2" s="67" t="s">
        <v>214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9.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1800</v>
      </c>
      <c r="F5" s="194">
        <v>1800</v>
      </c>
      <c r="G5" s="226">
        <f>E5-F5</f>
        <v>0</v>
      </c>
      <c r="H5" s="220"/>
      <c r="I5" s="192"/>
      <c r="J5" s="192"/>
    </row>
    <row r="6" spans="1:10" s="7" customFormat="1" ht="15" customHeight="1">
      <c r="A6" s="207">
        <v>17</v>
      </c>
      <c r="B6" s="207">
        <v>2</v>
      </c>
      <c r="C6" s="207">
        <v>19</v>
      </c>
      <c r="D6" s="205" t="s">
        <v>453</v>
      </c>
      <c r="E6" s="70">
        <v>600</v>
      </c>
      <c r="F6" s="35"/>
      <c r="G6" s="3">
        <f>G5+E6-F6</f>
        <v>600</v>
      </c>
      <c r="H6" s="2" t="s">
        <v>454</v>
      </c>
      <c r="I6" s="13"/>
      <c r="J6" s="6"/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587</v>
      </c>
      <c r="E7" s="70"/>
      <c r="F7" s="35">
        <v>600</v>
      </c>
      <c r="G7" s="3">
        <f>G6+E7-F7</f>
        <v>0</v>
      </c>
      <c r="H7" s="2"/>
      <c r="I7" s="5"/>
      <c r="J7" s="6"/>
    </row>
    <row r="8" spans="1:10" s="7" customFormat="1" ht="15" customHeight="1">
      <c r="A8" s="69"/>
      <c r="B8" s="69"/>
      <c r="C8" s="69"/>
      <c r="D8" s="2"/>
      <c r="E8" s="70"/>
      <c r="F8" s="35"/>
      <c r="G8" s="3">
        <f t="shared" ref="G8:G24" si="0">G7+E8-F8</f>
        <v>0</v>
      </c>
      <c r="H8" s="2"/>
      <c r="I8" s="46"/>
      <c r="J8" s="69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si="0"/>
        <v>0</v>
      </c>
      <c r="H9" s="2"/>
      <c r="I9" s="46"/>
      <c r="J9" s="6"/>
    </row>
    <row r="10" spans="1:10" s="7" customFormat="1" ht="15" customHeight="1">
      <c r="A10" s="6"/>
      <c r="B10" s="6"/>
      <c r="C10" s="6"/>
      <c r="D10" s="2"/>
      <c r="E10" s="4"/>
      <c r="F10" s="35"/>
      <c r="G10" s="3">
        <f t="shared" si="0"/>
        <v>0</v>
      </c>
      <c r="H10" s="2"/>
      <c r="I10" s="13"/>
      <c r="J10" s="6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70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2400</v>
      </c>
      <c r="F25" s="35">
        <f>SUM(F4:F24)</f>
        <v>2400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2400</v>
      </c>
      <c r="E27" s="11" t="s">
        <v>35</v>
      </c>
      <c r="F27" s="66" t="s">
        <v>588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133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0"/>
  <sheetViews>
    <sheetView workbookViewId="0">
      <selection activeCell="D12" sqref="D12"/>
    </sheetView>
  </sheetViews>
  <sheetFormatPr defaultRowHeight="14.25"/>
  <cols>
    <col min="1" max="1" width="3.5" customWidth="1"/>
    <col min="2" max="2" width="2.75" customWidth="1"/>
    <col min="3" max="3" width="3.125" customWidth="1"/>
    <col min="4" max="4" width="30.75" customWidth="1"/>
    <col min="5" max="5" width="9.375" bestFit="1" customWidth="1"/>
    <col min="6" max="6" width="14.125" customWidth="1"/>
    <col min="8" max="8" width="12.625" customWidth="1"/>
    <col min="10" max="10" width="48.3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228</v>
      </c>
      <c r="E2" s="11" t="s">
        <v>39</v>
      </c>
      <c r="F2" s="67" t="s">
        <v>215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2700</v>
      </c>
      <c r="F5" s="194">
        <v>1200</v>
      </c>
      <c r="G5" s="226">
        <f>E5-F5</f>
        <v>1500</v>
      </c>
      <c r="H5" s="220"/>
      <c r="I5" s="192"/>
      <c r="J5" s="245" t="s">
        <v>362</v>
      </c>
    </row>
    <row r="6" spans="1:10" s="7" customFormat="1" ht="15" customHeight="1">
      <c r="A6" s="207">
        <v>16</v>
      </c>
      <c r="B6" s="207">
        <v>11</v>
      </c>
      <c r="C6" s="207">
        <v>2</v>
      </c>
      <c r="D6" s="205" t="s">
        <v>395</v>
      </c>
      <c r="F6" s="103">
        <v>900</v>
      </c>
      <c r="G6" s="3">
        <f>G5+E6-F6</f>
        <v>600</v>
      </c>
      <c r="H6" s="2"/>
      <c r="I6" s="5"/>
      <c r="J6" s="172" t="s">
        <v>396</v>
      </c>
    </row>
    <row r="7" spans="1:10" s="7" customFormat="1" ht="15" customHeight="1">
      <c r="A7" s="69">
        <v>16</v>
      </c>
      <c r="B7" s="6">
        <v>4</v>
      </c>
      <c r="C7" s="6">
        <v>14</v>
      </c>
      <c r="D7" s="279" t="s">
        <v>653</v>
      </c>
      <c r="E7" s="4"/>
      <c r="F7" s="35"/>
      <c r="G7" s="3">
        <f t="shared" ref="G7:G24" si="0">G6+E7-F7</f>
        <v>600</v>
      </c>
      <c r="H7" s="2"/>
      <c r="I7" s="13"/>
      <c r="J7" s="6" t="s">
        <v>654</v>
      </c>
    </row>
    <row r="8" spans="1:10" s="7" customFormat="1" ht="15" customHeight="1">
      <c r="A8" s="69"/>
      <c r="B8" s="69"/>
      <c r="C8" s="69"/>
      <c r="D8" s="2"/>
      <c r="E8" s="4"/>
      <c r="F8" s="35"/>
      <c r="G8" s="3">
        <f t="shared" si="0"/>
        <v>600</v>
      </c>
      <c r="H8" s="2"/>
      <c r="I8" s="46"/>
      <c r="J8" s="26"/>
    </row>
    <row r="9" spans="1:10" s="7" customFormat="1" ht="15" customHeight="1">
      <c r="A9" s="69"/>
      <c r="B9" s="69"/>
      <c r="C9" s="69"/>
      <c r="D9" s="46"/>
      <c r="E9" s="4"/>
      <c r="F9" s="35"/>
      <c r="G9" s="3">
        <f t="shared" si="0"/>
        <v>600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4"/>
      <c r="F10" s="85"/>
      <c r="G10" s="3">
        <f t="shared" si="0"/>
        <v>600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4"/>
      <c r="F11" s="35"/>
      <c r="G11" s="3">
        <f t="shared" si="0"/>
        <v>600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4"/>
      <c r="F12" s="35"/>
      <c r="G12" s="3">
        <f t="shared" si="0"/>
        <v>600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4"/>
      <c r="F13" s="35"/>
      <c r="G13" s="3">
        <f t="shared" si="0"/>
        <v>600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4"/>
      <c r="F14" s="35"/>
      <c r="G14" s="3">
        <f t="shared" si="0"/>
        <v>600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4"/>
      <c r="F15" s="35"/>
      <c r="G15" s="3">
        <f t="shared" si="0"/>
        <v>600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4"/>
      <c r="F16" s="35"/>
      <c r="G16" s="3">
        <f t="shared" si="0"/>
        <v>600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4"/>
      <c r="F17" s="35"/>
      <c r="G17" s="3">
        <f t="shared" si="0"/>
        <v>600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4"/>
      <c r="F18" s="35"/>
      <c r="G18" s="3">
        <f t="shared" si="0"/>
        <v>600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4"/>
      <c r="F19" s="35"/>
      <c r="G19" s="3">
        <f t="shared" si="0"/>
        <v>600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4"/>
      <c r="F20" s="35"/>
      <c r="G20" s="3">
        <f t="shared" si="0"/>
        <v>600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4"/>
      <c r="F21" s="35"/>
      <c r="G21" s="3">
        <f t="shared" si="0"/>
        <v>600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4"/>
      <c r="F22" s="35"/>
      <c r="G22" s="3">
        <f t="shared" si="0"/>
        <v>600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4"/>
      <c r="F23" s="35"/>
      <c r="G23" s="3">
        <f t="shared" si="0"/>
        <v>600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4"/>
      <c r="F24" s="35"/>
      <c r="G24" s="3">
        <f t="shared" si="0"/>
        <v>600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4">
        <f>SUM(E4:E24)</f>
        <v>2700</v>
      </c>
      <c r="F25" s="35">
        <f>SUM(F4:F24)</f>
        <v>2100</v>
      </c>
      <c r="G25" s="3">
        <f>E25-F25</f>
        <v>600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2700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2100</v>
      </c>
      <c r="E27" s="11" t="s">
        <v>35</v>
      </c>
      <c r="F27" s="66" t="s">
        <v>237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600</v>
      </c>
      <c r="E28" s="67" t="s">
        <v>111</v>
      </c>
      <c r="F28" s="66" t="s">
        <v>229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1"/>
  <sheetViews>
    <sheetView workbookViewId="0">
      <selection activeCell="D7" sqref="D7"/>
    </sheetView>
  </sheetViews>
  <sheetFormatPr defaultRowHeight="12"/>
  <cols>
    <col min="1" max="2" width="2.875" style="7" customWidth="1"/>
    <col min="3" max="3" width="2.875" style="10" customWidth="1"/>
    <col min="4" max="4" width="27.5" style="7" customWidth="1"/>
    <col min="5" max="5" width="10.5" style="7" customWidth="1"/>
    <col min="6" max="6" width="12.125" style="7" customWidth="1"/>
    <col min="7" max="7" width="9.875" style="7" customWidth="1"/>
    <col min="8" max="8" width="7.375" style="7" customWidth="1"/>
    <col min="9" max="9" width="6.875" style="7" customWidth="1"/>
    <col min="10" max="10" width="61.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141</v>
      </c>
      <c r="E2" s="16" t="s">
        <v>39</v>
      </c>
      <c r="F2" s="9" t="s">
        <v>59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353</v>
      </c>
      <c r="E5" s="219">
        <v>3000</v>
      </c>
      <c r="F5" s="194">
        <v>3000</v>
      </c>
      <c r="G5" s="195">
        <f>E5-F5</f>
        <v>0</v>
      </c>
      <c r="H5" s="220"/>
      <c r="I5" s="221"/>
      <c r="J5" s="190" t="s">
        <v>359</v>
      </c>
    </row>
    <row r="6" spans="1:10" ht="14.25" customHeight="1">
      <c r="A6" s="207">
        <v>17</v>
      </c>
      <c r="B6" s="207">
        <v>3</v>
      </c>
      <c r="C6" s="207">
        <v>4</v>
      </c>
      <c r="D6" s="205" t="s">
        <v>470</v>
      </c>
      <c r="E6" s="4">
        <v>1200</v>
      </c>
      <c r="F6" s="35"/>
      <c r="G6" s="40">
        <f t="shared" ref="G6:G24" si="0">G5+E6-F6</f>
        <v>1200</v>
      </c>
      <c r="H6" s="2"/>
      <c r="I6" s="5"/>
      <c r="J6" s="6"/>
    </row>
    <row r="7" spans="1:10" ht="14.25" customHeight="1">
      <c r="A7" s="6">
        <v>17</v>
      </c>
      <c r="B7" s="6">
        <v>3</v>
      </c>
      <c r="C7" s="6">
        <v>25</v>
      </c>
      <c r="D7" s="46" t="s">
        <v>494</v>
      </c>
      <c r="E7" s="4"/>
      <c r="F7" s="35">
        <v>600</v>
      </c>
      <c r="G7" s="40">
        <f t="shared" si="0"/>
        <v>600</v>
      </c>
      <c r="H7" s="2" t="s">
        <v>495</v>
      </c>
      <c r="I7" s="5"/>
      <c r="J7" s="47" t="s">
        <v>496</v>
      </c>
    </row>
    <row r="8" spans="1:10" ht="14.25" customHeight="1">
      <c r="A8" s="6"/>
      <c r="B8" s="6"/>
      <c r="C8" s="6"/>
      <c r="D8" s="45"/>
      <c r="E8" s="4"/>
      <c r="F8" s="35"/>
      <c r="G8" s="40">
        <f t="shared" si="0"/>
        <v>600</v>
      </c>
      <c r="H8" s="2"/>
      <c r="I8" s="5"/>
      <c r="J8" s="44"/>
    </row>
    <row r="9" spans="1:10" ht="14.25" customHeight="1">
      <c r="A9" s="6"/>
      <c r="B9" s="6"/>
      <c r="C9" s="6"/>
      <c r="D9" s="2"/>
      <c r="E9" s="4"/>
      <c r="F9" s="35"/>
      <c r="G9" s="40">
        <f t="shared" si="0"/>
        <v>600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40">
        <f t="shared" si="0"/>
        <v>600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40">
        <f>G10+E11-F11</f>
        <v>600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>G11+E12-F12</f>
        <v>600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600</v>
      </c>
      <c r="H13" s="2"/>
      <c r="I13" s="5"/>
      <c r="J13" s="80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600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600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600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600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600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600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600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600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600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600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600</v>
      </c>
      <c r="H24" s="2"/>
      <c r="I24" s="6"/>
      <c r="J24" s="6"/>
    </row>
    <row r="25" spans="1:10" ht="14.25" customHeight="1">
      <c r="A25" s="314" t="s">
        <v>293</v>
      </c>
      <c r="B25" s="308"/>
      <c r="C25" s="308"/>
      <c r="D25" s="2"/>
      <c r="E25" s="4">
        <f>SUM(E4:E24)</f>
        <v>4200</v>
      </c>
      <c r="F25" s="35">
        <f>SUM(F4:F24)</f>
        <v>3600</v>
      </c>
      <c r="G25" s="40">
        <f>E25-F25</f>
        <v>600</v>
      </c>
      <c r="H25" s="2"/>
      <c r="I25" s="5"/>
      <c r="J25" s="6"/>
    </row>
    <row r="26" spans="1:10" ht="13.5" customHeight="1">
      <c r="C26" s="15" t="s">
        <v>53</v>
      </c>
      <c r="D26" s="14">
        <f>E25</f>
        <v>4200</v>
      </c>
      <c r="F26" s="16"/>
      <c r="H26" s="16"/>
    </row>
    <row r="27" spans="1:10" ht="18.75" customHeight="1">
      <c r="C27" s="15" t="s">
        <v>54</v>
      </c>
      <c r="D27" s="14">
        <f>F25</f>
        <v>3600</v>
      </c>
      <c r="E27" s="16" t="s">
        <v>55</v>
      </c>
      <c r="F27" s="18" t="s">
        <v>501</v>
      </c>
      <c r="G27" s="18"/>
      <c r="H27" s="18"/>
      <c r="I27" s="18"/>
      <c r="J27" s="18" t="s">
        <v>500</v>
      </c>
    </row>
    <row r="28" spans="1:10" ht="14.25" customHeight="1">
      <c r="C28" s="15" t="s">
        <v>56</v>
      </c>
      <c r="D28" s="14">
        <f>G25</f>
        <v>600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30"/>
  <sheetViews>
    <sheetView workbookViewId="0">
      <selection activeCell="D7" sqref="D7"/>
    </sheetView>
  </sheetViews>
  <sheetFormatPr defaultRowHeight="14.25"/>
  <cols>
    <col min="1" max="2" width="3.375" customWidth="1"/>
    <col min="3" max="3" width="4.375" customWidth="1"/>
    <col min="4" max="4" width="33.625" customWidth="1"/>
    <col min="5" max="5" width="9.375" bestFit="1" customWidth="1"/>
    <col min="6" max="6" width="9.75" customWidth="1"/>
    <col min="8" max="8" width="12.625" customWidth="1"/>
    <col min="10" max="10" width="36.6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230</v>
      </c>
      <c r="E2" s="11" t="s">
        <v>39</v>
      </c>
      <c r="F2" s="67" t="s">
        <v>216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1800</v>
      </c>
      <c r="F5" s="194">
        <v>1800</v>
      </c>
      <c r="G5" s="226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4</v>
      </c>
      <c r="D6" s="205" t="s">
        <v>463</v>
      </c>
      <c r="E6" s="70">
        <v>1200</v>
      </c>
      <c r="F6" s="35"/>
      <c r="G6" s="3">
        <f>G5+E6-F6</f>
        <v>1200</v>
      </c>
      <c r="H6" s="2"/>
      <c r="I6" s="13"/>
      <c r="J6" s="6"/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589</v>
      </c>
      <c r="E7" s="70"/>
      <c r="F7" s="35">
        <v>600</v>
      </c>
      <c r="G7" s="3">
        <f>G6+E7-F7</f>
        <v>600</v>
      </c>
      <c r="H7" s="2"/>
      <c r="I7" s="5"/>
      <c r="J7" s="6"/>
    </row>
    <row r="8" spans="1:10" s="7" customFormat="1" ht="15" customHeight="1">
      <c r="A8" s="69"/>
      <c r="B8" s="69"/>
      <c r="C8" s="69"/>
      <c r="D8" s="2"/>
      <c r="E8" s="70"/>
      <c r="F8" s="35"/>
      <c r="G8" s="3">
        <f>G7+E8-F8</f>
        <v>600</v>
      </c>
      <c r="H8" s="2"/>
      <c r="I8" s="46"/>
      <c r="J8" s="6"/>
    </row>
    <row r="9" spans="1:10" s="7" customFormat="1" ht="15" customHeight="1">
      <c r="A9" s="69"/>
      <c r="B9" s="69"/>
      <c r="C9" s="69"/>
      <c r="D9" s="2"/>
      <c r="E9" s="4"/>
      <c r="F9" s="35"/>
      <c r="G9" s="3">
        <f>G8+E9-F9</f>
        <v>600</v>
      </c>
      <c r="H9" s="2"/>
      <c r="I9" s="13"/>
      <c r="J9" s="6"/>
    </row>
    <row r="10" spans="1:10" s="7" customFormat="1" ht="15" customHeight="1">
      <c r="A10" s="69"/>
      <c r="B10" s="69"/>
      <c r="C10" s="69"/>
      <c r="D10" s="2"/>
      <c r="E10" s="70"/>
      <c r="F10" s="85"/>
      <c r="G10" s="3">
        <f t="shared" ref="G10:G24" si="0">G9+E10-F10</f>
        <v>600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 t="shared" si="0"/>
        <v>600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70"/>
      <c r="F12" s="35"/>
      <c r="G12" s="3">
        <f t="shared" si="0"/>
        <v>600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 t="shared" si="0"/>
        <v>600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600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600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600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600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600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600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600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600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600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600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35"/>
      <c r="G24" s="3">
        <f t="shared" si="0"/>
        <v>600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3000</v>
      </c>
      <c r="F25" s="35">
        <f>SUM(F4:F24)</f>
        <v>2400</v>
      </c>
      <c r="G25" s="3">
        <f>E25-F25</f>
        <v>600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3000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2400</v>
      </c>
      <c r="E27" s="11" t="s">
        <v>35</v>
      </c>
      <c r="F27" s="66" t="s">
        <v>234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600</v>
      </c>
      <c r="E28" s="67" t="s">
        <v>111</v>
      </c>
      <c r="F28" s="66" t="s">
        <v>125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33"/>
  <sheetViews>
    <sheetView workbookViewId="0">
      <selection activeCell="D8" sqref="D8"/>
    </sheetView>
  </sheetViews>
  <sheetFormatPr defaultRowHeight="14.25"/>
  <cols>
    <col min="1" max="1" width="4.125" customWidth="1"/>
    <col min="2" max="2" width="3.875" customWidth="1"/>
    <col min="3" max="3" width="4.125" customWidth="1"/>
    <col min="4" max="4" width="34" customWidth="1"/>
    <col min="5" max="5" width="9.375" bestFit="1" customWidth="1"/>
    <col min="6" max="6" width="11.125" customWidth="1"/>
    <col min="8" max="8" width="12.625" customWidth="1"/>
    <col min="9" max="9" width="8" customWidth="1"/>
    <col min="10" max="10" width="44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231</v>
      </c>
      <c r="E2" s="11" t="s">
        <v>39</v>
      </c>
      <c r="F2" s="67" t="s">
        <v>198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1500</v>
      </c>
      <c r="F5" s="194">
        <v>1200</v>
      </c>
      <c r="G5" s="226">
        <f>E5-F5</f>
        <v>300</v>
      </c>
      <c r="H5" s="192"/>
      <c r="I5" s="192"/>
      <c r="J5" s="243" t="s">
        <v>376</v>
      </c>
    </row>
    <row r="6" spans="1:10" s="7" customFormat="1" ht="15" customHeight="1">
      <c r="A6" s="207">
        <v>17</v>
      </c>
      <c r="B6" s="207">
        <v>4</v>
      </c>
      <c r="C6" s="207">
        <v>8</v>
      </c>
      <c r="D6" s="205" t="s">
        <v>524</v>
      </c>
      <c r="E6" s="70"/>
      <c r="F6" s="35"/>
      <c r="G6" s="3">
        <f>G5+E6-F6</f>
        <v>300</v>
      </c>
      <c r="H6" s="2"/>
      <c r="I6" s="13"/>
      <c r="J6" s="172" t="s">
        <v>525</v>
      </c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591</v>
      </c>
      <c r="E7" s="70"/>
      <c r="F7" s="166">
        <v>300</v>
      </c>
      <c r="G7" s="3">
        <f>G6+E7-F7</f>
        <v>0</v>
      </c>
      <c r="H7" s="2"/>
      <c r="I7" s="5"/>
      <c r="J7" s="6"/>
    </row>
    <row r="8" spans="1:10" s="7" customFormat="1" ht="15" customHeight="1">
      <c r="A8" s="69">
        <v>17</v>
      </c>
      <c r="B8" s="69">
        <v>4</v>
      </c>
      <c r="C8" s="69">
        <v>15</v>
      </c>
      <c r="D8" s="54" t="s">
        <v>655</v>
      </c>
      <c r="E8" s="70"/>
      <c r="F8" s="35"/>
      <c r="G8" s="3">
        <f t="shared" ref="G8:G24" si="0">G7+E8-F8</f>
        <v>0</v>
      </c>
      <c r="H8" s="2"/>
      <c r="I8" s="5"/>
      <c r="J8" s="6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2"/>
      <c r="E10" s="70"/>
      <c r="F10" s="35"/>
      <c r="G10" s="3">
        <f t="shared" si="0"/>
        <v>0</v>
      </c>
      <c r="H10" s="2"/>
      <c r="I10" s="46"/>
      <c r="J10" s="6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 t="shared" si="0"/>
        <v>0</v>
      </c>
      <c r="H11" s="26"/>
      <c r="I11" s="46"/>
      <c r="J11" s="69"/>
    </row>
    <row r="12" spans="1:10" s="7" customFormat="1" ht="15" customHeight="1">
      <c r="A12" s="69"/>
      <c r="B12" s="69"/>
      <c r="C12" s="69"/>
      <c r="D12" s="2"/>
      <c r="E12" s="4"/>
      <c r="F12" s="35"/>
      <c r="G12" s="3">
        <f t="shared" si="0"/>
        <v>0</v>
      </c>
      <c r="H12" s="2"/>
      <c r="I12" s="13"/>
      <c r="J12" s="6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>G12+E13-F13</f>
        <v>0</v>
      </c>
      <c r="H13" s="2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4">
        <f>SUM(E4:E24)</f>
        <v>1500</v>
      </c>
      <c r="F25" s="35">
        <f>SUM(F4:F24)</f>
        <v>1500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1500</v>
      </c>
      <c r="E26" s="11"/>
      <c r="F26" s="11"/>
      <c r="G26" s="109"/>
      <c r="H26" s="11"/>
      <c r="I26" s="11"/>
      <c r="J26" s="11"/>
    </row>
    <row r="27" spans="1:10" s="7" customFormat="1" ht="21" customHeight="1">
      <c r="A27" s="11"/>
      <c r="B27" s="11"/>
      <c r="C27" s="67" t="s">
        <v>8</v>
      </c>
      <c r="D27" s="73">
        <f>F25</f>
        <v>1500</v>
      </c>
      <c r="E27" s="11" t="s">
        <v>35</v>
      </c>
      <c r="F27" s="248" t="s">
        <v>590</v>
      </c>
      <c r="G27" s="332" t="s">
        <v>383</v>
      </c>
      <c r="H27" s="332"/>
      <c r="I27" s="332"/>
      <c r="J27" s="332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  <row r="33" spans="10:10">
      <c r="J33">
        <v>59</v>
      </c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27"/>
  </mergeCells>
  <phoneticPr fontId="15" type="noConversion"/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30"/>
  <sheetViews>
    <sheetView workbookViewId="0">
      <selection sqref="A1:J1"/>
    </sheetView>
  </sheetViews>
  <sheetFormatPr defaultRowHeight="14.25"/>
  <cols>
    <col min="1" max="1" width="3.875" customWidth="1"/>
    <col min="2" max="2" width="3.125" customWidth="1"/>
    <col min="3" max="3" width="3.75" customWidth="1"/>
    <col min="4" max="4" width="31.625" customWidth="1"/>
    <col min="5" max="5" width="9.375" bestFit="1" customWidth="1"/>
    <col min="6" max="6" width="15.5" customWidth="1"/>
    <col min="8" max="8" width="12.625" customWidth="1"/>
    <col min="10" max="10" width="44.6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156</v>
      </c>
      <c r="B2" s="328"/>
      <c r="C2" s="328"/>
      <c r="D2" s="11" t="s">
        <v>232</v>
      </c>
      <c r="E2" s="11" t="s">
        <v>39</v>
      </c>
      <c r="F2" s="67" t="s">
        <v>217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1800</v>
      </c>
      <c r="F5" s="194">
        <v>1800</v>
      </c>
      <c r="G5" s="226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21</v>
      </c>
      <c r="D6" s="205" t="s">
        <v>490</v>
      </c>
      <c r="E6" s="70">
        <v>600</v>
      </c>
      <c r="F6" s="35"/>
      <c r="G6" s="40">
        <f>G5+E6-F6</f>
        <v>600</v>
      </c>
      <c r="H6" s="2"/>
      <c r="I6" s="13"/>
      <c r="J6" s="6"/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592</v>
      </c>
      <c r="E7" s="70"/>
      <c r="F7" s="35">
        <v>600</v>
      </c>
      <c r="G7" s="3">
        <f>G6+E7-F7</f>
        <v>0</v>
      </c>
      <c r="H7" s="2"/>
      <c r="I7" s="5"/>
      <c r="J7" s="6"/>
    </row>
    <row r="8" spans="1:10" s="7" customFormat="1" ht="15" customHeight="1">
      <c r="A8" s="69"/>
      <c r="B8" s="69"/>
      <c r="C8" s="69"/>
      <c r="D8" s="2"/>
      <c r="E8" s="70"/>
      <c r="F8" s="35"/>
      <c r="G8" s="3">
        <f t="shared" ref="G8:G24" si="0">G7+E8-F8</f>
        <v>0</v>
      </c>
      <c r="H8" s="2"/>
      <c r="I8" s="46"/>
      <c r="J8" s="69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si="0"/>
        <v>0</v>
      </c>
      <c r="H9" s="2"/>
      <c r="I9" s="46"/>
      <c r="J9" s="6"/>
    </row>
    <row r="10" spans="1:10" s="7" customFormat="1" ht="15" customHeight="1">
      <c r="A10" s="6"/>
      <c r="B10" s="6"/>
      <c r="C10" s="6"/>
      <c r="D10" s="2"/>
      <c r="E10" s="4"/>
      <c r="F10" s="35"/>
      <c r="G10" s="40">
        <f t="shared" si="0"/>
        <v>0</v>
      </c>
      <c r="H10" s="2"/>
      <c r="I10" s="13"/>
      <c r="J10" s="6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70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2400</v>
      </c>
      <c r="F25" s="35">
        <f>SUM(F4:F24)</f>
        <v>2400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2400</v>
      </c>
      <c r="E27" s="11" t="s">
        <v>35</v>
      </c>
      <c r="F27" s="66" t="s">
        <v>238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125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233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30"/>
  <sheetViews>
    <sheetView workbookViewId="0">
      <selection activeCell="E9" sqref="E9"/>
    </sheetView>
  </sheetViews>
  <sheetFormatPr defaultRowHeight="14.25"/>
  <cols>
    <col min="1" max="1" width="5.5" customWidth="1"/>
    <col min="2" max="2" width="5" customWidth="1"/>
    <col min="3" max="3" width="5.5" customWidth="1"/>
    <col min="4" max="4" width="28.5" customWidth="1"/>
    <col min="5" max="5" width="10.625" customWidth="1"/>
    <col min="6" max="6" width="14.375" customWidth="1"/>
    <col min="8" max="8" width="12.625" customWidth="1"/>
    <col min="10" max="10" width="49.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235</v>
      </c>
      <c r="E2" s="11" t="s">
        <v>39</v>
      </c>
      <c r="F2" s="67" t="s">
        <v>218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2300</v>
      </c>
      <c r="F5" s="194">
        <v>2300</v>
      </c>
      <c r="G5" s="226">
        <f>E5-F5</f>
        <v>0</v>
      </c>
      <c r="H5" s="220"/>
      <c r="I5" s="192"/>
      <c r="J5" s="236"/>
    </row>
    <row r="6" spans="1:10" s="7" customFormat="1" ht="15" customHeight="1">
      <c r="A6" s="207">
        <v>17</v>
      </c>
      <c r="B6" s="207">
        <v>3</v>
      </c>
      <c r="C6" s="207">
        <v>20</v>
      </c>
      <c r="D6" s="205" t="s">
        <v>485</v>
      </c>
      <c r="E6" s="70">
        <v>700</v>
      </c>
      <c r="F6" s="35"/>
      <c r="G6" s="40">
        <f>G5+E6-F6</f>
        <v>700</v>
      </c>
      <c r="H6" s="2"/>
      <c r="I6" s="13"/>
      <c r="J6" s="6" t="s">
        <v>486</v>
      </c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593</v>
      </c>
      <c r="E7" s="70"/>
      <c r="F7" s="35">
        <v>700</v>
      </c>
      <c r="G7" s="3">
        <f>G6+E7-F7</f>
        <v>0</v>
      </c>
      <c r="H7" s="2"/>
      <c r="I7" s="5"/>
      <c r="J7" s="6"/>
    </row>
    <row r="8" spans="1:10" s="7" customFormat="1" ht="15" customHeight="1">
      <c r="A8" s="69"/>
      <c r="B8" s="69"/>
      <c r="C8" s="69"/>
      <c r="D8" s="2"/>
      <c r="E8" s="70"/>
      <c r="F8" s="35"/>
      <c r="G8" s="3">
        <f t="shared" ref="G8:G24" si="0">G7+E8-F8</f>
        <v>0</v>
      </c>
      <c r="H8" s="2"/>
      <c r="I8" s="46"/>
      <c r="J8" s="69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si="0"/>
        <v>0</v>
      </c>
      <c r="H9" s="2"/>
      <c r="I9" s="46"/>
      <c r="J9" s="6"/>
    </row>
    <row r="10" spans="1:10" s="7" customFormat="1" ht="15" customHeight="1">
      <c r="A10" s="69"/>
      <c r="B10" s="69"/>
      <c r="C10" s="69"/>
      <c r="D10" s="2"/>
      <c r="E10" s="70"/>
      <c r="F10" s="85"/>
      <c r="G10" s="3">
        <f t="shared" si="0"/>
        <v>0</v>
      </c>
      <c r="H10" s="2"/>
      <c r="I10" s="46"/>
      <c r="J10" s="69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4"/>
      <c r="F12" s="35"/>
      <c r="G12" s="40">
        <f t="shared" si="0"/>
        <v>0</v>
      </c>
      <c r="H12" s="2"/>
      <c r="I12" s="13"/>
      <c r="J12" s="6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3000</v>
      </c>
      <c r="F25" s="35">
        <f>SUM(F4:F24)</f>
        <v>3000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3000</v>
      </c>
      <c r="E26" s="11"/>
      <c r="F26" s="11"/>
      <c r="G26" s="11"/>
      <c r="H26" s="11"/>
      <c r="I26" s="11"/>
      <c r="J26" s="11"/>
    </row>
    <row r="27" spans="1:10" s="7" customFormat="1" ht="18.75" customHeight="1">
      <c r="A27" s="11"/>
      <c r="B27" s="11"/>
      <c r="C27" s="67" t="s">
        <v>8</v>
      </c>
      <c r="D27" s="73">
        <f>F25</f>
        <v>3000</v>
      </c>
      <c r="E27" s="11" t="s">
        <v>35</v>
      </c>
      <c r="F27" s="66" t="s">
        <v>239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0"/>
  <sheetViews>
    <sheetView workbookViewId="0">
      <selection sqref="A1:J1"/>
    </sheetView>
  </sheetViews>
  <sheetFormatPr defaultRowHeight="14.25"/>
  <cols>
    <col min="1" max="1" width="6.125" customWidth="1"/>
    <col min="2" max="2" width="4.875" customWidth="1"/>
    <col min="3" max="3" width="5" customWidth="1"/>
    <col min="4" max="4" width="30.375" customWidth="1"/>
    <col min="5" max="5" width="11.125" customWidth="1"/>
    <col min="6" max="6" width="13.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236</v>
      </c>
      <c r="E2" s="11" t="s">
        <v>39</v>
      </c>
      <c r="F2" s="67" t="s">
        <v>219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43</v>
      </c>
      <c r="B5" s="191">
        <v>10</v>
      </c>
      <c r="C5" s="191">
        <v>10</v>
      </c>
      <c r="D5" s="192" t="s">
        <v>355</v>
      </c>
      <c r="E5" s="219">
        <v>5400</v>
      </c>
      <c r="F5" s="194">
        <v>5400</v>
      </c>
      <c r="G5" s="226">
        <f>E5-F5</f>
        <v>0</v>
      </c>
      <c r="H5" s="220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7</v>
      </c>
      <c r="D6" s="205" t="s">
        <v>474</v>
      </c>
      <c r="E6" s="4">
        <v>1800</v>
      </c>
      <c r="F6" s="35"/>
      <c r="G6" s="40">
        <f>G5+E6-F6</f>
        <v>1800</v>
      </c>
      <c r="H6" s="2"/>
      <c r="I6" s="13"/>
      <c r="J6" s="6"/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595</v>
      </c>
      <c r="E7" s="4"/>
      <c r="F7" s="35">
        <v>1800</v>
      </c>
      <c r="G7" s="3">
        <f>G6+E7-F7</f>
        <v>0</v>
      </c>
      <c r="H7" s="2"/>
      <c r="I7" s="5"/>
      <c r="J7" s="6"/>
    </row>
    <row r="8" spans="1:10" s="7" customFormat="1" ht="15" customHeight="1">
      <c r="A8" s="69"/>
      <c r="B8" s="69"/>
      <c r="C8" s="69"/>
      <c r="D8" s="2"/>
      <c r="E8" s="4"/>
      <c r="F8" s="35"/>
      <c r="G8" s="3">
        <f t="shared" ref="G8:G24" si="0">G7+E8-F8</f>
        <v>0</v>
      </c>
      <c r="H8" s="2"/>
      <c r="I8" s="46"/>
      <c r="J8" s="69"/>
    </row>
    <row r="9" spans="1:10" s="7" customFormat="1" ht="15" customHeight="1">
      <c r="A9" s="69"/>
      <c r="B9" s="69"/>
      <c r="C9" s="69"/>
      <c r="D9" s="2"/>
      <c r="E9" s="4"/>
      <c r="F9" s="35"/>
      <c r="G9" s="3">
        <f t="shared" si="0"/>
        <v>0</v>
      </c>
      <c r="H9" s="2"/>
      <c r="I9" s="46"/>
      <c r="J9" s="6"/>
    </row>
    <row r="10" spans="1:10" s="7" customFormat="1" ht="15" customHeight="1">
      <c r="A10" s="6"/>
      <c r="B10" s="6"/>
      <c r="C10" s="6"/>
      <c r="D10" s="2"/>
      <c r="E10" s="4"/>
      <c r="F10" s="35"/>
      <c r="G10" s="40">
        <f t="shared" si="0"/>
        <v>0</v>
      </c>
      <c r="H10" s="2"/>
      <c r="I10" s="13"/>
      <c r="J10" s="6"/>
    </row>
    <row r="11" spans="1:10" s="7" customFormat="1" ht="15" customHeight="1">
      <c r="A11" s="69"/>
      <c r="B11" s="69"/>
      <c r="C11" s="69"/>
      <c r="D11" s="2"/>
      <c r="E11" s="4"/>
      <c r="F11" s="3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4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4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4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4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4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4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4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4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4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4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4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4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4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4">
        <f>SUM(E4:E24)</f>
        <v>7200</v>
      </c>
      <c r="F25" s="35">
        <f>SUM(F4:F24)</f>
        <v>7200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7200</v>
      </c>
      <c r="E26" s="11"/>
      <c r="F26" s="11"/>
      <c r="G26" s="11"/>
      <c r="H26" s="11"/>
      <c r="I26" s="11"/>
      <c r="J26" s="11"/>
    </row>
    <row r="27" spans="1:10" s="7" customFormat="1" ht="30" customHeight="1">
      <c r="A27" s="11"/>
      <c r="B27" s="11"/>
      <c r="C27" s="67" t="s">
        <v>8</v>
      </c>
      <c r="D27" s="73">
        <f>F25</f>
        <v>7200</v>
      </c>
      <c r="E27" s="11" t="s">
        <v>35</v>
      </c>
      <c r="F27" s="288" t="s">
        <v>594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152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30"/>
  <sheetViews>
    <sheetView workbookViewId="0">
      <selection sqref="A1:J1"/>
    </sheetView>
  </sheetViews>
  <sheetFormatPr defaultRowHeight="14.25"/>
  <cols>
    <col min="1" max="1" width="6.625" customWidth="1"/>
    <col min="2" max="2" width="4" customWidth="1"/>
    <col min="3" max="3" width="4.875" customWidth="1"/>
    <col min="4" max="4" width="33.375" customWidth="1"/>
    <col min="5" max="5" width="9.625" customWidth="1"/>
    <col min="6" max="6" width="9.875" customWidth="1"/>
    <col min="8" max="8" width="12.625" customWidth="1"/>
    <col min="9" max="9" width="5.75" customWidth="1"/>
    <col min="10" max="10" width="58.1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156</v>
      </c>
      <c r="B2" s="328"/>
      <c r="C2" s="328"/>
      <c r="D2" s="11" t="s">
        <v>241</v>
      </c>
      <c r="E2" s="11" t="s">
        <v>39</v>
      </c>
      <c r="F2" s="67" t="s">
        <v>220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1200</v>
      </c>
      <c r="F5" s="194">
        <v>1200</v>
      </c>
      <c r="G5" s="226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4</v>
      </c>
      <c r="C6" s="207">
        <v>12</v>
      </c>
      <c r="D6" s="205" t="s">
        <v>550</v>
      </c>
      <c r="E6" s="70"/>
      <c r="F6" s="35"/>
      <c r="G6" s="40">
        <f>G5+E6-F6</f>
        <v>0</v>
      </c>
      <c r="H6" s="2"/>
      <c r="I6" s="13"/>
      <c r="J6" s="6"/>
    </row>
    <row r="7" spans="1:10" s="7" customFormat="1" ht="15" customHeight="1">
      <c r="A7" s="69"/>
      <c r="B7" s="69"/>
      <c r="C7" s="69"/>
      <c r="D7" s="2"/>
      <c r="E7" s="70"/>
      <c r="F7" s="35"/>
      <c r="G7" s="3">
        <f>G6+E7-F7</f>
        <v>0</v>
      </c>
      <c r="H7" s="2"/>
      <c r="I7" s="5"/>
      <c r="J7" s="6"/>
    </row>
    <row r="8" spans="1:10" s="7" customFormat="1" ht="15" customHeight="1">
      <c r="A8" s="69"/>
      <c r="B8" s="69"/>
      <c r="C8" s="69"/>
      <c r="D8" s="2"/>
      <c r="E8" s="70"/>
      <c r="F8" s="35"/>
      <c r="G8" s="3">
        <f t="shared" ref="G8:G24" si="0">G7+E8-F8</f>
        <v>0</v>
      </c>
      <c r="H8" s="2"/>
      <c r="I8" s="46"/>
      <c r="J8" s="6"/>
    </row>
    <row r="9" spans="1:10" s="7" customFormat="1" ht="15" customHeight="1">
      <c r="A9" s="6"/>
      <c r="B9" s="6"/>
      <c r="C9" s="6"/>
      <c r="D9" s="2"/>
      <c r="E9" s="4"/>
      <c r="F9" s="35"/>
      <c r="G9" s="40">
        <f t="shared" si="0"/>
        <v>0</v>
      </c>
      <c r="H9" s="2"/>
      <c r="I9" s="13"/>
      <c r="J9" s="6"/>
    </row>
    <row r="10" spans="1:10" s="7" customFormat="1" ht="15" customHeight="1">
      <c r="A10" s="69"/>
      <c r="B10" s="69"/>
      <c r="C10" s="69"/>
      <c r="D10" s="2"/>
      <c r="E10" s="70"/>
      <c r="F10" s="85"/>
      <c r="G10" s="3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70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1200</v>
      </c>
      <c r="F25" s="35">
        <f>SUM(F4:F24)</f>
        <v>1200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1200</v>
      </c>
      <c r="E27" s="11" t="s">
        <v>35</v>
      </c>
      <c r="F27" s="66" t="s">
        <v>240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30"/>
  <sheetViews>
    <sheetView workbookViewId="0">
      <selection activeCell="D9" sqref="D9"/>
    </sheetView>
  </sheetViews>
  <sheetFormatPr defaultRowHeight="14.25"/>
  <cols>
    <col min="1" max="1" width="4.5" customWidth="1"/>
    <col min="2" max="2" width="2.5" bestFit="1" customWidth="1"/>
    <col min="3" max="3" width="3.625" customWidth="1"/>
    <col min="4" max="4" width="32.5" customWidth="1"/>
    <col min="5" max="5" width="9.375" bestFit="1" customWidth="1"/>
    <col min="6" max="6" width="9.125" customWidth="1"/>
    <col min="8" max="8" width="12.625" customWidth="1"/>
    <col min="9" max="9" width="3.75" customWidth="1"/>
    <col min="10" max="10" width="54.3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243</v>
      </c>
      <c r="E2" s="11" t="s">
        <v>39</v>
      </c>
      <c r="F2" s="67" t="s">
        <v>221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2700</v>
      </c>
      <c r="F5" s="194">
        <v>2700</v>
      </c>
      <c r="G5" s="226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1</v>
      </c>
      <c r="C6" s="207">
        <v>13</v>
      </c>
      <c r="D6" s="205" t="s">
        <v>436</v>
      </c>
      <c r="E6" s="70">
        <v>1800</v>
      </c>
      <c r="F6" s="35"/>
      <c r="G6" s="3">
        <f>G5+E6-F6</f>
        <v>1800</v>
      </c>
      <c r="H6" s="2"/>
      <c r="I6" s="13"/>
      <c r="J6" s="290" t="s">
        <v>596</v>
      </c>
    </row>
    <row r="7" spans="1:10" s="7" customFormat="1" ht="15" customHeight="1">
      <c r="A7" s="69">
        <v>17</v>
      </c>
      <c r="B7" s="69">
        <v>4</v>
      </c>
      <c r="C7" s="69">
        <v>14</v>
      </c>
      <c r="D7" s="279" t="s">
        <v>656</v>
      </c>
      <c r="E7" s="70"/>
      <c r="F7" s="35"/>
      <c r="G7" s="3">
        <f>G6+E7-F7</f>
        <v>1800</v>
      </c>
      <c r="H7" s="2"/>
      <c r="I7" s="5"/>
      <c r="J7" s="6"/>
    </row>
    <row r="8" spans="1:10" s="7" customFormat="1" ht="15" customHeight="1">
      <c r="A8" s="69"/>
      <c r="B8" s="69"/>
      <c r="C8" s="69"/>
      <c r="D8" s="2"/>
      <c r="E8" s="70"/>
      <c r="F8" s="35"/>
      <c r="G8" s="3">
        <f t="shared" ref="G8:G24" si="0">G7+E8-F8</f>
        <v>1800</v>
      </c>
      <c r="H8" s="46"/>
      <c r="I8" s="46"/>
      <c r="J8" s="69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si="0"/>
        <v>1800</v>
      </c>
      <c r="H9" s="2"/>
      <c r="I9" s="46"/>
      <c r="J9" s="6"/>
    </row>
    <row r="10" spans="1:10" s="7" customFormat="1" ht="15" customHeight="1">
      <c r="A10" s="6"/>
      <c r="B10" s="6"/>
      <c r="C10" s="6"/>
      <c r="D10" s="2"/>
      <c r="E10" s="4"/>
      <c r="F10" s="35"/>
      <c r="G10" s="3">
        <f t="shared" si="0"/>
        <v>1800</v>
      </c>
      <c r="H10" s="2"/>
      <c r="I10" s="13"/>
      <c r="J10" s="6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 t="shared" si="0"/>
        <v>1800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70"/>
      <c r="F12" s="35"/>
      <c r="G12" s="3">
        <f t="shared" si="0"/>
        <v>1800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 t="shared" si="0"/>
        <v>1800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1800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1800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1800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1800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1800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1800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1800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1800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1800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1800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35"/>
      <c r="G24" s="3">
        <f t="shared" si="0"/>
        <v>1800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4500</v>
      </c>
      <c r="F25" s="35">
        <f>SUM(F4:F24)</f>
        <v>2700</v>
      </c>
      <c r="G25" s="3">
        <f>E25-F25</f>
        <v>1800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4500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2700</v>
      </c>
      <c r="E27" s="11" t="s">
        <v>35</v>
      </c>
      <c r="F27" s="66" t="s">
        <v>242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1800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30"/>
  <sheetViews>
    <sheetView zoomScaleNormal="100" workbookViewId="0">
      <selection sqref="A1:J1"/>
    </sheetView>
  </sheetViews>
  <sheetFormatPr defaultRowHeight="14.25"/>
  <cols>
    <col min="1" max="1" width="5.5" customWidth="1"/>
    <col min="2" max="2" width="7.25" customWidth="1"/>
    <col min="3" max="3" width="6.25" customWidth="1"/>
    <col min="4" max="4" width="32" customWidth="1"/>
    <col min="5" max="5" width="9.375" bestFit="1" customWidth="1"/>
    <col min="6" max="6" width="12.875" customWidth="1"/>
    <col min="8" max="8" width="12.625" customWidth="1"/>
    <col min="10" max="10" width="38.3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244</v>
      </c>
      <c r="E2" s="11" t="s">
        <v>39</v>
      </c>
      <c r="F2" s="67" t="s">
        <v>222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9000</v>
      </c>
      <c r="F5" s="194">
        <v>8400</v>
      </c>
      <c r="G5" s="259">
        <f>E5-F5</f>
        <v>600</v>
      </c>
      <c r="H5" s="192"/>
      <c r="I5" s="192"/>
      <c r="J5" s="243" t="s">
        <v>360</v>
      </c>
    </row>
    <row r="6" spans="1:10" s="7" customFormat="1" ht="15" customHeight="1">
      <c r="A6" s="207">
        <v>16</v>
      </c>
      <c r="B6" s="207">
        <v>11</v>
      </c>
      <c r="C6" s="207">
        <v>3</v>
      </c>
      <c r="D6" s="205" t="s">
        <v>404</v>
      </c>
      <c r="E6" s="4"/>
      <c r="F6" s="166">
        <v>600</v>
      </c>
      <c r="G6" s="110">
        <f t="shared" ref="G6:G23" si="0">G5+E6-F6</f>
        <v>0</v>
      </c>
      <c r="H6" s="46"/>
      <c r="I6" s="46"/>
      <c r="J6" s="26" t="s">
        <v>405</v>
      </c>
    </row>
    <row r="7" spans="1:10" s="7" customFormat="1" ht="15" customHeight="1">
      <c r="A7" s="69">
        <v>17</v>
      </c>
      <c r="B7" s="69">
        <v>4</v>
      </c>
      <c r="C7" s="69">
        <v>6</v>
      </c>
      <c r="D7" s="2" t="s">
        <v>521</v>
      </c>
      <c r="E7" s="4">
        <v>3000</v>
      </c>
      <c r="F7" s="166"/>
      <c r="G7" s="110">
        <f>G6+E7-F7</f>
        <v>3000</v>
      </c>
      <c r="H7" s="46" t="s">
        <v>522</v>
      </c>
      <c r="I7" s="46"/>
      <c r="J7" s="69"/>
    </row>
    <row r="8" spans="1:10" s="7" customFormat="1" ht="15" customHeight="1">
      <c r="A8" s="69">
        <v>17</v>
      </c>
      <c r="B8" s="69">
        <v>4</v>
      </c>
      <c r="C8" s="69">
        <v>14</v>
      </c>
      <c r="D8" s="2" t="s">
        <v>597</v>
      </c>
      <c r="E8" s="4"/>
      <c r="F8" s="166">
        <v>3000</v>
      </c>
      <c r="G8" s="110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2"/>
      <c r="E9" s="4"/>
      <c r="F9" s="166"/>
      <c r="G9" s="110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2"/>
      <c r="E10" s="4"/>
      <c r="F10" s="166"/>
      <c r="G10" s="110">
        <f t="shared" si="0"/>
        <v>0</v>
      </c>
      <c r="H10" s="2"/>
      <c r="I10" s="13"/>
      <c r="J10" s="6"/>
    </row>
    <row r="11" spans="1:10" s="7" customFormat="1" ht="15" customHeight="1">
      <c r="A11" s="69"/>
      <c r="B11" s="69"/>
      <c r="C11" s="69"/>
      <c r="D11" s="2"/>
      <c r="E11" s="4"/>
      <c r="F11" s="166"/>
      <c r="G11" s="110">
        <f t="shared" si="0"/>
        <v>0</v>
      </c>
      <c r="H11" s="2"/>
      <c r="I11" s="46"/>
      <c r="J11" s="6"/>
    </row>
    <row r="12" spans="1:10" s="7" customFormat="1" ht="15" customHeight="1">
      <c r="A12" s="69"/>
      <c r="B12" s="69"/>
      <c r="C12" s="69"/>
      <c r="D12" s="2"/>
      <c r="E12" s="4"/>
      <c r="F12" s="166"/>
      <c r="G12" s="110">
        <f t="shared" si="0"/>
        <v>0</v>
      </c>
      <c r="H12" s="2"/>
      <c r="I12" s="46"/>
      <c r="J12" s="6"/>
    </row>
    <row r="13" spans="1:10" s="7" customFormat="1" ht="15" customHeight="1">
      <c r="A13" s="69"/>
      <c r="B13" s="69"/>
      <c r="C13" s="69"/>
      <c r="D13" s="2"/>
      <c r="E13" s="4"/>
      <c r="F13" s="166"/>
      <c r="G13" s="110">
        <f t="shared" si="0"/>
        <v>0</v>
      </c>
      <c r="H13" s="2"/>
      <c r="I13" s="46"/>
      <c r="J13" s="6"/>
    </row>
    <row r="14" spans="1:10" s="7" customFormat="1" ht="15" customHeight="1">
      <c r="A14" s="69"/>
      <c r="B14" s="69"/>
      <c r="C14" s="69"/>
      <c r="D14" s="2"/>
      <c r="E14" s="4"/>
      <c r="F14" s="166"/>
      <c r="G14" s="110">
        <f t="shared" si="0"/>
        <v>0</v>
      </c>
      <c r="H14" s="2"/>
      <c r="I14" s="72"/>
      <c r="J14" s="6"/>
    </row>
    <row r="15" spans="1:10" s="7" customFormat="1" ht="15" customHeight="1">
      <c r="A15" s="69"/>
      <c r="B15" s="69"/>
      <c r="C15" s="69"/>
      <c r="D15" s="2"/>
      <c r="E15" s="4"/>
      <c r="F15" s="166"/>
      <c r="G15" s="110">
        <f t="shared" si="0"/>
        <v>0</v>
      </c>
      <c r="H15" s="2"/>
      <c r="I15" s="5"/>
      <c r="J15" s="6"/>
    </row>
    <row r="16" spans="1:10" s="7" customFormat="1" ht="15" customHeight="1">
      <c r="A16" s="69"/>
      <c r="B16" s="69"/>
      <c r="C16" s="69"/>
      <c r="D16" s="2"/>
      <c r="E16" s="4"/>
      <c r="F16" s="166"/>
      <c r="G16" s="110">
        <f t="shared" si="0"/>
        <v>0</v>
      </c>
      <c r="H16" s="2"/>
      <c r="I16" s="5"/>
      <c r="J16" s="6"/>
    </row>
    <row r="17" spans="1:10" s="7" customFormat="1" ht="15" customHeight="1">
      <c r="A17" s="69"/>
      <c r="B17" s="69"/>
      <c r="C17" s="69"/>
      <c r="D17" s="2"/>
      <c r="E17" s="4"/>
      <c r="F17" s="166"/>
      <c r="G17" s="110">
        <f t="shared" si="0"/>
        <v>0</v>
      </c>
      <c r="H17" s="2"/>
      <c r="I17" s="5"/>
      <c r="J17" s="6"/>
    </row>
    <row r="18" spans="1:10" s="7" customFormat="1" ht="15" customHeight="1">
      <c r="A18" s="69"/>
      <c r="B18" s="69"/>
      <c r="C18" s="69"/>
      <c r="D18" s="2"/>
      <c r="E18" s="4"/>
      <c r="F18" s="166"/>
      <c r="G18" s="110">
        <f t="shared" si="0"/>
        <v>0</v>
      </c>
      <c r="H18" s="2"/>
      <c r="I18" s="5"/>
      <c r="J18" s="6"/>
    </row>
    <row r="19" spans="1:10" s="7" customFormat="1" ht="15" customHeight="1">
      <c r="A19" s="69"/>
      <c r="B19" s="69"/>
      <c r="C19" s="69"/>
      <c r="D19" s="2"/>
      <c r="E19" s="4"/>
      <c r="F19" s="166"/>
      <c r="G19" s="110">
        <f t="shared" si="0"/>
        <v>0</v>
      </c>
      <c r="H19" s="2"/>
      <c r="I19" s="5"/>
      <c r="J19" s="6"/>
    </row>
    <row r="20" spans="1:10" s="7" customFormat="1" ht="15" customHeight="1">
      <c r="A20" s="69"/>
      <c r="B20" s="69"/>
      <c r="C20" s="69"/>
      <c r="D20" s="2"/>
      <c r="E20" s="4"/>
      <c r="F20" s="166"/>
      <c r="G20" s="110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4"/>
      <c r="F21" s="166"/>
      <c r="G21" s="110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4"/>
      <c r="F22" s="166"/>
      <c r="G22" s="110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4"/>
      <c r="F23" s="166"/>
      <c r="G23" s="110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4"/>
      <c r="F24" s="166"/>
      <c r="G24" s="110">
        <f>G23+E24-F24</f>
        <v>0</v>
      </c>
      <c r="H24" s="46"/>
      <c r="I24" s="69"/>
      <c r="J24" s="69"/>
    </row>
    <row r="25" spans="1:10" s="7" customFormat="1" ht="21.75" customHeight="1">
      <c r="A25" s="325" t="s">
        <v>6</v>
      </c>
      <c r="B25" s="326"/>
      <c r="C25" s="327"/>
      <c r="D25" s="2"/>
      <c r="E25" s="4">
        <f>SUM(E4:E24)</f>
        <v>12000</v>
      </c>
      <c r="F25" s="166">
        <f>SUM(F5:F24)</f>
        <v>12000</v>
      </c>
      <c r="G25" s="110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12000</v>
      </c>
      <c r="E26" s="11"/>
      <c r="F26" s="11"/>
      <c r="G26" s="11"/>
      <c r="H26" s="11"/>
      <c r="I26" s="11"/>
    </row>
    <row r="27" spans="1:10" s="7" customFormat="1" ht="65.25" customHeight="1">
      <c r="A27" s="11"/>
      <c r="B27" s="11"/>
      <c r="C27" s="67" t="s">
        <v>8</v>
      </c>
      <c r="D27" s="73">
        <f>F25</f>
        <v>12000</v>
      </c>
      <c r="E27" s="11" t="s">
        <v>35</v>
      </c>
      <c r="F27" s="204" t="s">
        <v>520</v>
      </c>
      <c r="G27" s="200"/>
      <c r="H27" s="200"/>
      <c r="I27" s="200"/>
      <c r="J27" s="200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245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  <pageSetup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30"/>
  <sheetViews>
    <sheetView workbookViewId="0">
      <selection sqref="A1:J1"/>
    </sheetView>
  </sheetViews>
  <sheetFormatPr defaultRowHeight="14.25"/>
  <cols>
    <col min="1" max="1" width="4.375" customWidth="1"/>
    <col min="2" max="2" width="3.375" customWidth="1"/>
    <col min="3" max="3" width="5.125" customWidth="1"/>
    <col min="4" max="4" width="34.25" customWidth="1"/>
    <col min="5" max="5" width="9.375" bestFit="1" customWidth="1"/>
    <col min="6" max="6" width="13.125" customWidth="1"/>
    <col min="8" max="8" width="12.625" customWidth="1"/>
    <col min="10" max="10" width="33.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265</v>
      </c>
      <c r="E2" s="11" t="s">
        <v>39</v>
      </c>
      <c r="F2" s="67" t="s">
        <v>223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2400</v>
      </c>
      <c r="F5" s="194">
        <v>1800</v>
      </c>
      <c r="G5" s="226">
        <f>E5-F5</f>
        <v>600</v>
      </c>
      <c r="H5" s="192"/>
      <c r="I5" s="192"/>
      <c r="J5" s="244" t="s">
        <v>363</v>
      </c>
    </row>
    <row r="6" spans="1:10" s="7" customFormat="1" ht="15" customHeight="1">
      <c r="A6" s="207">
        <v>16</v>
      </c>
      <c r="B6" s="207">
        <v>11</v>
      </c>
      <c r="C6" s="207">
        <v>2</v>
      </c>
      <c r="D6" s="205" t="s">
        <v>397</v>
      </c>
      <c r="E6" s="70"/>
      <c r="F6" s="35">
        <v>600</v>
      </c>
      <c r="G6" s="3">
        <f>G5+E6-F6</f>
        <v>0</v>
      </c>
      <c r="H6" s="46"/>
      <c r="I6" s="13"/>
      <c r="J6" s="6" t="s">
        <v>400</v>
      </c>
    </row>
    <row r="7" spans="1:10" s="7" customFormat="1" ht="15" customHeight="1">
      <c r="A7" s="69">
        <v>17</v>
      </c>
      <c r="B7" s="69">
        <v>3</v>
      </c>
      <c r="C7" s="69">
        <v>4</v>
      </c>
      <c r="D7" s="2" t="s">
        <v>480</v>
      </c>
      <c r="E7" s="70">
        <v>1200</v>
      </c>
      <c r="F7" s="35"/>
      <c r="G7" s="3">
        <f>G6+E7-F7</f>
        <v>1200</v>
      </c>
      <c r="H7" s="46"/>
      <c r="I7" s="46"/>
      <c r="J7" s="287" t="s">
        <v>598</v>
      </c>
    </row>
    <row r="8" spans="1:10" s="7" customFormat="1" ht="15" customHeight="1">
      <c r="A8" s="69">
        <v>17</v>
      </c>
      <c r="B8" s="69">
        <v>4</v>
      </c>
      <c r="C8" s="69">
        <v>14</v>
      </c>
      <c r="D8" s="2" t="s">
        <v>599</v>
      </c>
      <c r="E8" s="70"/>
      <c r="F8" s="35">
        <v>600</v>
      </c>
      <c r="G8" s="3">
        <f t="shared" ref="G8:G24" si="0">G7+E8-F8</f>
        <v>600</v>
      </c>
      <c r="H8" s="46"/>
      <c r="I8" s="5"/>
      <c r="J8" s="6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si="0"/>
        <v>600</v>
      </c>
      <c r="H9" s="46"/>
      <c r="I9" s="46"/>
      <c r="J9" s="69"/>
    </row>
    <row r="10" spans="1:10" s="7" customFormat="1" ht="15" customHeight="1">
      <c r="A10" s="69"/>
      <c r="B10" s="69"/>
      <c r="C10" s="69"/>
      <c r="D10" s="2"/>
      <c r="E10" s="70"/>
      <c r="F10" s="35"/>
      <c r="G10" s="3">
        <f t="shared" si="0"/>
        <v>600</v>
      </c>
      <c r="H10" s="46"/>
      <c r="I10" s="46"/>
      <c r="J10" s="6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>G10+E11-F11</f>
        <v>600</v>
      </c>
      <c r="H11" s="46"/>
      <c r="I11" s="46"/>
      <c r="J11" s="69"/>
    </row>
    <row r="12" spans="1:10" s="7" customFormat="1" ht="15" customHeight="1">
      <c r="A12" s="69"/>
      <c r="B12" s="69"/>
      <c r="C12" s="69"/>
      <c r="D12" s="2"/>
      <c r="E12" s="4"/>
      <c r="F12" s="35"/>
      <c r="G12" s="3">
        <f>G11+E12-F12</f>
        <v>600</v>
      </c>
      <c r="H12" s="2"/>
      <c r="I12" s="13"/>
      <c r="J12" s="6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>G12+E13-F13</f>
        <v>600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600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600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600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600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600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600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600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600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600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600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35"/>
      <c r="G24" s="3">
        <f t="shared" si="0"/>
        <v>600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3600</v>
      </c>
      <c r="F25" s="35">
        <f>SUM(F4:F24)</f>
        <v>3000</v>
      </c>
      <c r="G25" s="3">
        <f>E25-F25</f>
        <v>600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3600</v>
      </c>
      <c r="E26" s="11"/>
      <c r="F26" s="11"/>
      <c r="G26" s="11"/>
      <c r="H26" s="11"/>
      <c r="I26" s="11"/>
      <c r="J26" s="11"/>
    </row>
    <row r="27" spans="1:10" s="7" customFormat="1" ht="30" customHeight="1">
      <c r="A27" s="11"/>
      <c r="B27" s="11"/>
      <c r="C27" s="67" t="s">
        <v>8</v>
      </c>
      <c r="D27" s="73">
        <f>F25</f>
        <v>3000</v>
      </c>
      <c r="E27" s="11" t="s">
        <v>35</v>
      </c>
      <c r="F27" s="288" t="s">
        <v>600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600</v>
      </c>
      <c r="E28" s="67" t="s">
        <v>111</v>
      </c>
      <c r="F28" s="66" t="s">
        <v>246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168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30"/>
  <sheetViews>
    <sheetView workbookViewId="0">
      <selection activeCell="D8" sqref="D8"/>
    </sheetView>
  </sheetViews>
  <sheetFormatPr defaultRowHeight="14.25"/>
  <cols>
    <col min="1" max="1" width="3.875" customWidth="1"/>
    <col min="2" max="2" width="3.5" customWidth="1"/>
    <col min="3" max="3" width="4.625" customWidth="1"/>
    <col min="4" max="4" width="34" customWidth="1"/>
    <col min="5" max="5" width="10.25" customWidth="1"/>
    <col min="6" max="6" width="13.3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247</v>
      </c>
      <c r="E2" s="11" t="s">
        <v>39</v>
      </c>
      <c r="F2" s="67" t="s">
        <v>248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1800</v>
      </c>
      <c r="F5" s="194">
        <v>1200</v>
      </c>
      <c r="G5" s="226">
        <f>E5-F5</f>
        <v>600</v>
      </c>
      <c r="H5" s="192"/>
      <c r="I5" s="192"/>
      <c r="J5" s="243" t="s">
        <v>361</v>
      </c>
    </row>
    <row r="6" spans="1:10" s="7" customFormat="1" ht="15" customHeight="1">
      <c r="A6" s="207">
        <v>16</v>
      </c>
      <c r="B6" s="207">
        <v>11</v>
      </c>
      <c r="C6" s="207">
        <v>6</v>
      </c>
      <c r="D6" s="205" t="s">
        <v>407</v>
      </c>
      <c r="E6" s="70"/>
      <c r="F6" s="35">
        <v>600</v>
      </c>
      <c r="G6" s="3">
        <f>G5+E6-F6</f>
        <v>0</v>
      </c>
      <c r="H6" s="2"/>
      <c r="I6" s="13"/>
      <c r="J6" s="264" t="s">
        <v>409</v>
      </c>
    </row>
    <row r="7" spans="1:10" s="7" customFormat="1" ht="15" customHeight="1">
      <c r="A7" s="69">
        <v>17</v>
      </c>
      <c r="B7" s="69">
        <v>3</v>
      </c>
      <c r="C7" s="69">
        <v>10</v>
      </c>
      <c r="D7" s="2" t="s">
        <v>482</v>
      </c>
      <c r="E7" s="70">
        <v>600</v>
      </c>
      <c r="F7" s="35"/>
      <c r="G7" s="3">
        <f>G6+E7-F7</f>
        <v>600</v>
      </c>
      <c r="H7" s="2"/>
      <c r="I7" s="5"/>
      <c r="J7" s="6"/>
    </row>
    <row r="8" spans="1:10" s="7" customFormat="1" ht="15" customHeight="1">
      <c r="A8" s="69">
        <v>17</v>
      </c>
      <c r="B8" s="69">
        <v>4</v>
      </c>
      <c r="C8" s="69">
        <v>14</v>
      </c>
      <c r="D8" s="2" t="s">
        <v>601</v>
      </c>
      <c r="E8" s="70"/>
      <c r="F8" s="35">
        <v>600</v>
      </c>
      <c r="G8" s="3">
        <f>G7+E8-F8</f>
        <v>0</v>
      </c>
      <c r="H8" s="2"/>
      <c r="I8" s="46"/>
      <c r="J8" s="69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ref="G9:G24" si="0">G8+E9-F9</f>
        <v>0</v>
      </c>
      <c r="H9" s="2"/>
      <c r="I9" s="46"/>
      <c r="J9" s="6"/>
    </row>
    <row r="10" spans="1:10" s="7" customFormat="1" ht="15" customHeight="1">
      <c r="A10" s="69"/>
      <c r="B10" s="69"/>
      <c r="C10" s="69"/>
      <c r="D10" s="2"/>
      <c r="E10" s="4"/>
      <c r="F10" s="35"/>
      <c r="G10" s="3">
        <f t="shared" si="0"/>
        <v>0</v>
      </c>
      <c r="H10" s="2"/>
      <c r="I10" s="13"/>
      <c r="J10" s="6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2"/>
      <c r="E12" s="70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2"/>
      <c r="E13" s="70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2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2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2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2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2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2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2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2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2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2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2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2"/>
      <c r="E25" s="70">
        <f>SUM(E4:E24)</f>
        <v>2400</v>
      </c>
      <c r="F25" s="35">
        <f>SUM(F4:F24)</f>
        <v>2400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2400</v>
      </c>
      <c r="E27" s="11" t="s">
        <v>35</v>
      </c>
      <c r="F27" s="66" t="s">
        <v>410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3.375" style="7" customWidth="1"/>
    <col min="7" max="7" width="10.75" style="7" customWidth="1"/>
    <col min="8" max="8" width="7.375" style="7" customWidth="1"/>
    <col min="9" max="9" width="5.75" style="7" customWidth="1"/>
    <col min="10" max="10" width="62.62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142</v>
      </c>
      <c r="E2" s="16" t="s">
        <v>42</v>
      </c>
      <c r="F2" s="9" t="s">
        <v>61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8" customHeight="1">
      <c r="A5" s="191">
        <v>16</v>
      </c>
      <c r="B5" s="191">
        <v>10</v>
      </c>
      <c r="C5" s="191">
        <v>10</v>
      </c>
      <c r="D5" s="192" t="s">
        <v>353</v>
      </c>
      <c r="E5" s="219">
        <v>3200</v>
      </c>
      <c r="F5" s="194">
        <v>3160</v>
      </c>
      <c r="G5" s="195">
        <f>E5-F5</f>
        <v>40</v>
      </c>
      <c r="H5" s="220"/>
      <c r="I5" s="221"/>
      <c r="J5" s="190"/>
    </row>
    <row r="6" spans="1:10" ht="14.25" customHeight="1">
      <c r="A6" s="207">
        <v>17</v>
      </c>
      <c r="B6" s="207">
        <v>4</v>
      </c>
      <c r="C6" s="207">
        <v>8</v>
      </c>
      <c r="D6" s="205" t="s">
        <v>523</v>
      </c>
      <c r="E6" s="4">
        <v>560</v>
      </c>
      <c r="F6" s="35"/>
      <c r="G6" s="40">
        <f>G5+E6-F6</f>
        <v>600</v>
      </c>
      <c r="H6" s="2"/>
      <c r="I6" s="5"/>
      <c r="J6" s="6"/>
    </row>
    <row r="7" spans="1:10" ht="18" customHeight="1">
      <c r="A7" s="6">
        <v>17</v>
      </c>
      <c r="B7" s="6">
        <v>4</v>
      </c>
      <c r="C7" s="6">
        <v>14</v>
      </c>
      <c r="D7" s="2" t="s">
        <v>556</v>
      </c>
      <c r="E7" s="4"/>
      <c r="F7" s="35">
        <v>600</v>
      </c>
      <c r="G7" s="40">
        <f>G6+E7-F7</f>
        <v>0</v>
      </c>
      <c r="H7" s="2"/>
      <c r="I7" s="5"/>
      <c r="J7" s="47"/>
    </row>
    <row r="8" spans="1:10" ht="14.25" customHeight="1">
      <c r="A8" s="6"/>
      <c r="B8" s="6"/>
      <c r="C8" s="6"/>
      <c r="D8" s="2"/>
      <c r="E8" s="4"/>
      <c r="F8" s="35"/>
      <c r="G8" s="40">
        <f>G7+E8-F8</f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5"/>
      <c r="G9" s="40">
        <f>G8+E9-F9</f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5"/>
      <c r="G10" s="40">
        <f t="shared" ref="G10:G24" si="0">G9+E10-F10</f>
        <v>0</v>
      </c>
      <c r="H10" s="6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40">
        <f t="shared" si="0"/>
        <v>0</v>
      </c>
      <c r="H11" s="2"/>
      <c r="I11" s="5"/>
      <c r="J11" s="6"/>
    </row>
    <row r="12" spans="1:10" s="19" customFormat="1" ht="14.25" customHeight="1">
      <c r="A12" s="80"/>
      <c r="B12" s="80"/>
      <c r="C12" s="80"/>
      <c r="D12" s="2"/>
      <c r="E12" s="4"/>
      <c r="F12" s="35"/>
      <c r="G12" s="40">
        <f t="shared" si="0"/>
        <v>0</v>
      </c>
      <c r="H12" s="2"/>
      <c r="I12" s="5"/>
      <c r="J12" s="80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13"/>
      <c r="J13" s="6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2"/>
      <c r="I14" s="5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2"/>
      <c r="I15" s="5"/>
      <c r="J15" s="39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0</v>
      </c>
      <c r="H17" s="2"/>
      <c r="I17" s="13"/>
      <c r="J17" s="6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5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3760</v>
      </c>
      <c r="F25" s="48">
        <f>SUM(F4:F24)</f>
        <v>3760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3760</v>
      </c>
      <c r="F26" s="16"/>
      <c r="H26" s="16"/>
    </row>
    <row r="27" spans="1:10" ht="21" customHeight="1">
      <c r="C27" s="15" t="s">
        <v>54</v>
      </c>
      <c r="D27" s="14">
        <f>F25</f>
        <v>3760</v>
      </c>
      <c r="E27" s="16" t="s">
        <v>55</v>
      </c>
      <c r="F27" s="18" t="s">
        <v>124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30"/>
  <sheetViews>
    <sheetView workbookViewId="0">
      <selection sqref="A1:J1"/>
    </sheetView>
  </sheetViews>
  <sheetFormatPr defaultRowHeight="14.25"/>
  <cols>
    <col min="1" max="1" width="3.75" customWidth="1"/>
    <col min="2" max="2" width="4" customWidth="1"/>
    <col min="3" max="3" width="3.25" customWidth="1"/>
    <col min="4" max="4" width="31.5" customWidth="1"/>
    <col min="5" max="5" width="10.625" customWidth="1"/>
    <col min="6" max="6" width="9.12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257</v>
      </c>
      <c r="E2" s="11" t="s">
        <v>39</v>
      </c>
      <c r="F2" s="67" t="s">
        <v>256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1500</v>
      </c>
      <c r="F5" s="194">
        <v>1500</v>
      </c>
      <c r="G5" s="226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7</v>
      </c>
      <c r="D6" s="205" t="s">
        <v>479</v>
      </c>
      <c r="E6" s="70">
        <v>600</v>
      </c>
      <c r="F6" s="35"/>
      <c r="G6" s="3">
        <f t="shared" ref="G6:G24" si="0">G5+E6-F6</f>
        <v>600</v>
      </c>
      <c r="H6" s="2"/>
      <c r="I6" s="5"/>
      <c r="J6" s="6"/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602</v>
      </c>
      <c r="E7" s="70"/>
      <c r="F7" s="35">
        <v>600</v>
      </c>
      <c r="G7" s="3">
        <f>G6+E7-F7</f>
        <v>0</v>
      </c>
      <c r="H7" s="2"/>
      <c r="I7" s="46"/>
      <c r="J7" s="6"/>
    </row>
    <row r="8" spans="1:10" s="7" customFormat="1" ht="15" customHeight="1">
      <c r="A8" s="6"/>
      <c r="B8" s="6"/>
      <c r="C8" s="6"/>
      <c r="D8" s="2"/>
      <c r="E8" s="4"/>
      <c r="F8" s="35"/>
      <c r="G8" s="3">
        <f>G7+E8-F8</f>
        <v>0</v>
      </c>
      <c r="H8" s="2"/>
      <c r="I8" s="13"/>
      <c r="J8" s="6"/>
    </row>
    <row r="9" spans="1:10" s="7" customFormat="1" ht="15" customHeight="1">
      <c r="A9" s="69"/>
      <c r="B9" s="69"/>
      <c r="C9" s="69"/>
      <c r="D9" s="2"/>
      <c r="E9" s="70"/>
      <c r="F9" s="35"/>
      <c r="G9" s="3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85"/>
      <c r="G10" s="3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35"/>
      <c r="G11" s="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2100</v>
      </c>
      <c r="F25" s="35">
        <f>SUM(F4:F24)</f>
        <v>2100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2100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2100</v>
      </c>
      <c r="E27" s="11" t="s">
        <v>35</v>
      </c>
      <c r="F27" s="66" t="s">
        <v>255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  <pageSetup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30"/>
  <sheetViews>
    <sheetView workbookViewId="0">
      <selection sqref="A1:J1"/>
    </sheetView>
  </sheetViews>
  <sheetFormatPr defaultRowHeight="14.25"/>
  <cols>
    <col min="1" max="1" width="4.375" customWidth="1"/>
    <col min="2" max="2" width="3.875" customWidth="1"/>
    <col min="3" max="3" width="5.25" customWidth="1"/>
    <col min="4" max="4" width="33.25" customWidth="1"/>
    <col min="5" max="5" width="10" customWidth="1"/>
    <col min="6" max="6" width="9" customWidth="1"/>
    <col min="8" max="8" width="12.625" customWidth="1"/>
    <col min="10" max="10" width="48.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262</v>
      </c>
      <c r="E2" s="11" t="s">
        <v>39</v>
      </c>
      <c r="F2" s="67" t="s">
        <v>272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2400</v>
      </c>
      <c r="F5" s="194">
        <v>2400</v>
      </c>
      <c r="G5" s="226">
        <f>E5-F5</f>
        <v>0</v>
      </c>
      <c r="H5" s="220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4</v>
      </c>
      <c r="D6" s="205" t="s">
        <v>465</v>
      </c>
      <c r="E6" s="70">
        <v>1200</v>
      </c>
      <c r="F6" s="35"/>
      <c r="G6" s="3">
        <f t="shared" ref="G6:G24" si="0">G5+E6-F6</f>
        <v>1200</v>
      </c>
      <c r="H6" s="2"/>
      <c r="I6" s="46"/>
      <c r="J6" s="69"/>
    </row>
    <row r="7" spans="1:10" s="7" customFormat="1" ht="15" customHeight="1">
      <c r="A7" s="69">
        <v>17</v>
      </c>
      <c r="B7" s="69">
        <v>4</v>
      </c>
      <c r="C7" s="69">
        <v>14</v>
      </c>
      <c r="D7" s="2" t="s">
        <v>604</v>
      </c>
      <c r="E7" s="70"/>
      <c r="F7" s="35">
        <v>1200</v>
      </c>
      <c r="G7" s="3">
        <f>G6+E7-F7</f>
        <v>0</v>
      </c>
      <c r="H7" s="2"/>
      <c r="I7" s="46"/>
      <c r="J7" s="6"/>
    </row>
    <row r="8" spans="1:10" s="7" customFormat="1" ht="15" customHeight="1">
      <c r="A8" s="69"/>
      <c r="B8" s="69"/>
      <c r="C8" s="69"/>
      <c r="D8" s="2"/>
      <c r="E8" s="4"/>
      <c r="F8" s="35"/>
      <c r="G8" s="3">
        <f>G7+E8-F8</f>
        <v>0</v>
      </c>
      <c r="H8" s="2"/>
      <c r="I8" s="13"/>
      <c r="J8" s="6"/>
    </row>
    <row r="9" spans="1:10" s="7" customFormat="1" ht="15" customHeight="1">
      <c r="A9" s="69"/>
      <c r="B9" s="69"/>
      <c r="C9" s="69"/>
      <c r="D9" s="2"/>
      <c r="E9" s="4"/>
      <c r="F9" s="35"/>
      <c r="G9" s="3">
        <f>G8+E9-F9</f>
        <v>0</v>
      </c>
      <c r="H9" s="2"/>
      <c r="I9" s="13"/>
      <c r="J9" s="6"/>
    </row>
    <row r="10" spans="1:10" s="7" customFormat="1" ht="15" customHeight="1">
      <c r="A10" s="69"/>
      <c r="B10" s="69"/>
      <c r="C10" s="69"/>
      <c r="D10" s="2"/>
      <c r="E10" s="70"/>
      <c r="F10" s="35"/>
      <c r="G10" s="3">
        <f>G9+E10-F10</f>
        <v>0</v>
      </c>
      <c r="H10" s="2"/>
      <c r="I10" s="46"/>
      <c r="J10" s="69"/>
    </row>
    <row r="11" spans="1:10" s="7" customFormat="1" ht="15" customHeight="1">
      <c r="A11" s="69"/>
      <c r="B11" s="69"/>
      <c r="C11" s="69"/>
      <c r="D11" s="2"/>
      <c r="E11" s="70"/>
      <c r="F11" s="35"/>
      <c r="G11" s="3">
        <f>G10+E11-F11</f>
        <v>0</v>
      </c>
      <c r="H11" s="2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35"/>
      <c r="G12" s="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35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35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35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35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35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35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35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35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35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35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35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35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3600</v>
      </c>
      <c r="F25" s="35">
        <f>SUM(F4:F24)</f>
        <v>3600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3600</v>
      </c>
      <c r="E26" s="11"/>
      <c r="F26" s="16"/>
      <c r="G26" s="16"/>
      <c r="H26" s="11"/>
      <c r="I26" s="11"/>
      <c r="J26" s="11"/>
    </row>
    <row r="27" spans="1:10" s="7" customFormat="1" ht="26.25" customHeight="1">
      <c r="A27" s="11"/>
      <c r="B27" s="11"/>
      <c r="C27" s="67" t="s">
        <v>8</v>
      </c>
      <c r="D27" s="73">
        <f>F25</f>
        <v>3600</v>
      </c>
      <c r="E27" s="11" t="s">
        <v>35</v>
      </c>
      <c r="F27" s="289" t="s">
        <v>603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30"/>
  <sheetViews>
    <sheetView workbookViewId="0">
      <selection sqref="A1:J1"/>
    </sheetView>
  </sheetViews>
  <sheetFormatPr defaultRowHeight="14.25"/>
  <cols>
    <col min="1" max="1" width="3.875" customWidth="1"/>
    <col min="2" max="2" width="3.125" customWidth="1"/>
    <col min="3" max="3" width="4.5" customWidth="1"/>
    <col min="4" max="4" width="27.875" customWidth="1"/>
    <col min="5" max="5" width="9.375" bestFit="1" customWidth="1"/>
    <col min="6" max="6" width="13.125" customWidth="1"/>
    <col min="8" max="8" width="12.625" customWidth="1"/>
    <col min="10" max="10" width="35.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264</v>
      </c>
      <c r="E2" s="11" t="s">
        <v>39</v>
      </c>
      <c r="F2" s="67" t="s">
        <v>273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1200</v>
      </c>
      <c r="F5" s="194">
        <v>1200</v>
      </c>
      <c r="G5" s="226">
        <f>E5-F5</f>
        <v>0</v>
      </c>
      <c r="H5" s="220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4</v>
      </c>
      <c r="D6" s="205" t="s">
        <v>515</v>
      </c>
      <c r="E6" s="70">
        <v>600</v>
      </c>
      <c r="F6" s="35"/>
      <c r="G6" s="3">
        <f t="shared" ref="G6:G24" si="0">G5+E6-F6</f>
        <v>600</v>
      </c>
      <c r="H6" s="2"/>
      <c r="I6" s="46"/>
      <c r="J6" s="6"/>
    </row>
    <row r="7" spans="1:10" s="7" customFormat="1" ht="15" customHeight="1">
      <c r="A7" s="6">
        <v>17</v>
      </c>
      <c r="B7" s="6">
        <v>4</v>
      </c>
      <c r="C7" s="6">
        <v>14</v>
      </c>
      <c r="D7" s="2" t="s">
        <v>605</v>
      </c>
      <c r="E7" s="4"/>
      <c r="F7" s="35">
        <v>600</v>
      </c>
      <c r="G7" s="3">
        <f t="shared" si="0"/>
        <v>0</v>
      </c>
      <c r="H7" s="2"/>
      <c r="I7" s="13"/>
      <c r="J7" s="6"/>
    </row>
    <row r="8" spans="1:10" s="7" customFormat="1" ht="15" customHeight="1">
      <c r="A8" s="69"/>
      <c r="B8" s="69"/>
      <c r="C8" s="69"/>
      <c r="D8" s="46"/>
      <c r="E8" s="70"/>
      <c r="F8" s="35"/>
      <c r="G8" s="3">
        <f t="shared" si="0"/>
        <v>0</v>
      </c>
      <c r="H8" s="2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35"/>
      <c r="G9" s="3">
        <f t="shared" si="0"/>
        <v>0</v>
      </c>
      <c r="H9" s="2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85"/>
      <c r="G10" s="3">
        <f t="shared" si="0"/>
        <v>0</v>
      </c>
      <c r="H10" s="2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35"/>
      <c r="G11" s="3">
        <f t="shared" si="0"/>
        <v>0</v>
      </c>
      <c r="H11" s="26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35"/>
      <c r="G12" s="3">
        <f t="shared" si="0"/>
        <v>0</v>
      </c>
      <c r="H12" s="2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35"/>
      <c r="G13" s="3">
        <f t="shared" si="0"/>
        <v>0</v>
      </c>
      <c r="H13" s="2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35"/>
      <c r="G14" s="3">
        <f t="shared" si="0"/>
        <v>0</v>
      </c>
      <c r="H14" s="2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35"/>
      <c r="G15" s="3">
        <f t="shared" si="0"/>
        <v>0</v>
      </c>
      <c r="H15" s="2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35"/>
      <c r="G16" s="3">
        <f t="shared" si="0"/>
        <v>0</v>
      </c>
      <c r="H16" s="2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35"/>
      <c r="G17" s="3">
        <f t="shared" si="0"/>
        <v>0</v>
      </c>
      <c r="H17" s="2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35"/>
      <c r="G18" s="3">
        <f t="shared" si="0"/>
        <v>0</v>
      </c>
      <c r="H18" s="2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35"/>
      <c r="G19" s="3">
        <f t="shared" si="0"/>
        <v>0</v>
      </c>
      <c r="H19" s="2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35"/>
      <c r="G20" s="3">
        <f t="shared" si="0"/>
        <v>0</v>
      </c>
      <c r="H20" s="2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35"/>
      <c r="G21" s="3">
        <f t="shared" si="0"/>
        <v>0</v>
      </c>
      <c r="H21" s="2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35"/>
      <c r="G22" s="3">
        <f t="shared" si="0"/>
        <v>0</v>
      </c>
      <c r="H22" s="2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35"/>
      <c r="G23" s="3">
        <f t="shared" si="0"/>
        <v>0</v>
      </c>
      <c r="H23" s="2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35"/>
      <c r="G24" s="3">
        <f t="shared" si="0"/>
        <v>0</v>
      </c>
      <c r="H24" s="2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1800</v>
      </c>
      <c r="F25" s="35">
        <f>SUM(F4:F24)</f>
        <v>1800</v>
      </c>
      <c r="G25" s="3">
        <f>E25-F25</f>
        <v>0</v>
      </c>
      <c r="H25" s="2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1800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1800</v>
      </c>
      <c r="E27" s="11" t="s">
        <v>35</v>
      </c>
      <c r="F27" s="66" t="s">
        <v>263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125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30"/>
  <sheetViews>
    <sheetView workbookViewId="0">
      <selection sqref="A1:J1"/>
    </sheetView>
  </sheetViews>
  <sheetFormatPr defaultRowHeight="14.25"/>
  <cols>
    <col min="1" max="1" width="4.625" customWidth="1"/>
    <col min="2" max="3" width="4.375" customWidth="1"/>
    <col min="4" max="4" width="27" customWidth="1"/>
    <col min="5" max="5" width="9.375" bestFit="1" customWidth="1"/>
    <col min="6" max="6" width="16.625" customWidth="1"/>
    <col min="7" max="7" width="9" style="123"/>
    <col min="8" max="8" width="12.625" customWidth="1"/>
    <col min="10" max="10" width="35.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268</v>
      </c>
      <c r="E2" s="11" t="s">
        <v>39</v>
      </c>
      <c r="F2" s="67" t="s">
        <v>274</v>
      </c>
      <c r="G2" s="12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1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2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1200</v>
      </c>
      <c r="F5" s="194">
        <v>900</v>
      </c>
      <c r="G5" s="226">
        <f>E5-F5</f>
        <v>300</v>
      </c>
      <c r="H5" s="192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4</v>
      </c>
      <c r="D6" s="205" t="s">
        <v>516</v>
      </c>
      <c r="E6" s="4">
        <v>1200</v>
      </c>
      <c r="F6" s="166"/>
      <c r="G6" s="3">
        <f>G5+E6-F6</f>
        <v>1500</v>
      </c>
      <c r="H6" s="2"/>
      <c r="I6" s="13"/>
      <c r="J6" s="6"/>
    </row>
    <row r="7" spans="1:10" s="7" customFormat="1" ht="15" customHeight="1">
      <c r="A7" s="69">
        <v>17</v>
      </c>
      <c r="B7" s="69">
        <v>4</v>
      </c>
      <c r="C7" s="69">
        <v>3</v>
      </c>
      <c r="D7" s="46" t="s">
        <v>511</v>
      </c>
      <c r="E7" s="70">
        <v>1200</v>
      </c>
      <c r="F7" s="166"/>
      <c r="G7" s="3">
        <f>G6+E7-F7</f>
        <v>2700</v>
      </c>
      <c r="H7" s="46"/>
      <c r="I7" s="46"/>
      <c r="J7" s="69"/>
    </row>
    <row r="8" spans="1:10" s="7" customFormat="1" ht="15" customHeight="1">
      <c r="A8" s="69">
        <v>17</v>
      </c>
      <c r="B8" s="69">
        <v>4</v>
      </c>
      <c r="C8" s="69">
        <v>14</v>
      </c>
      <c r="D8" s="46" t="s">
        <v>607</v>
      </c>
      <c r="E8" s="70"/>
      <c r="F8" s="166">
        <v>1200</v>
      </c>
      <c r="G8" s="3">
        <f t="shared" ref="G8:G24" si="0">G7+E8-F8</f>
        <v>1500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166"/>
      <c r="G9" s="3">
        <f t="shared" si="0"/>
        <v>1500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85"/>
      <c r="G10" s="3">
        <f t="shared" si="0"/>
        <v>1500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166"/>
      <c r="G11" s="3">
        <f t="shared" si="0"/>
        <v>1500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166"/>
      <c r="G12" s="3">
        <f t="shared" si="0"/>
        <v>1500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166"/>
      <c r="G13" s="3">
        <f t="shared" si="0"/>
        <v>1500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166"/>
      <c r="G14" s="3">
        <f t="shared" si="0"/>
        <v>1500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166"/>
      <c r="G15" s="3">
        <f t="shared" si="0"/>
        <v>1500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166"/>
      <c r="G16" s="3">
        <f t="shared" si="0"/>
        <v>1500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166"/>
      <c r="G17" s="3">
        <f t="shared" si="0"/>
        <v>1500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166"/>
      <c r="G18" s="3">
        <f t="shared" si="0"/>
        <v>1500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166"/>
      <c r="G19" s="3">
        <f t="shared" si="0"/>
        <v>1500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166"/>
      <c r="G20" s="3">
        <f t="shared" si="0"/>
        <v>1500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166"/>
      <c r="G21" s="3">
        <f t="shared" si="0"/>
        <v>1500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166"/>
      <c r="G22" s="3">
        <f t="shared" si="0"/>
        <v>1500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166"/>
      <c r="G23" s="3">
        <f t="shared" si="0"/>
        <v>1500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166"/>
      <c r="G24" s="3">
        <f t="shared" si="0"/>
        <v>1500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3600</v>
      </c>
      <c r="F25" s="166">
        <f>SUM(F4:F24)</f>
        <v>2100</v>
      </c>
      <c r="G25" s="3">
        <f>E25-F25</f>
        <v>1500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3600</v>
      </c>
      <c r="E26" s="11"/>
      <c r="F26" s="11"/>
      <c r="G26" s="121"/>
      <c r="H26" s="11"/>
      <c r="I26" s="11"/>
      <c r="J26" s="11"/>
    </row>
    <row r="27" spans="1:10" s="7" customFormat="1" ht="22.5" customHeight="1">
      <c r="A27" s="11"/>
      <c r="B27" s="11"/>
      <c r="C27" s="67" t="s">
        <v>8</v>
      </c>
      <c r="D27" s="73">
        <f>F25</f>
        <v>2100</v>
      </c>
      <c r="E27" s="11" t="s">
        <v>35</v>
      </c>
      <c r="F27" s="66" t="s">
        <v>606</v>
      </c>
      <c r="G27" s="122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1500</v>
      </c>
      <c r="E28" s="67" t="s">
        <v>111</v>
      </c>
      <c r="F28" s="66" t="s">
        <v>163</v>
      </c>
      <c r="G28" s="12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122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122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  <pageSetup paperSize="9"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J30"/>
  <sheetViews>
    <sheetView workbookViewId="0">
      <selection activeCell="D11" sqref="D11"/>
    </sheetView>
  </sheetViews>
  <sheetFormatPr defaultRowHeight="14.25"/>
  <cols>
    <col min="1" max="1" width="4.875" customWidth="1"/>
    <col min="2" max="2" width="4.5" customWidth="1"/>
    <col min="3" max="3" width="4.875" customWidth="1"/>
    <col min="4" max="4" width="35.5" customWidth="1"/>
    <col min="5" max="5" width="10.375" customWidth="1"/>
    <col min="6" max="6" width="14.625" customWidth="1"/>
    <col min="7" max="7" width="9" style="125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269</v>
      </c>
      <c r="E2" s="11" t="s">
        <v>39</v>
      </c>
      <c r="F2" s="67" t="s">
        <v>275</v>
      </c>
      <c r="G2" s="109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19">
        <v>3200</v>
      </c>
      <c r="F5" s="194">
        <v>1600</v>
      </c>
      <c r="G5" s="259">
        <f>E5-F5</f>
        <v>1600</v>
      </c>
      <c r="H5" s="192"/>
      <c r="I5" s="192"/>
      <c r="J5" s="244"/>
    </row>
    <row r="6" spans="1:10" s="7" customFormat="1" ht="15" customHeight="1">
      <c r="A6" s="207">
        <v>16</v>
      </c>
      <c r="B6" s="207">
        <v>10</v>
      </c>
      <c r="C6" s="207">
        <v>29</v>
      </c>
      <c r="D6" s="258" t="s">
        <v>401</v>
      </c>
      <c r="E6" s="4"/>
      <c r="F6" s="166">
        <v>1600</v>
      </c>
      <c r="G6" s="110">
        <f t="shared" ref="G6:G24" si="0">G5+E6-F6</f>
        <v>0</v>
      </c>
      <c r="H6" s="46"/>
      <c r="I6" s="46"/>
      <c r="J6" s="27" t="s">
        <v>402</v>
      </c>
    </row>
    <row r="7" spans="1:10" s="7" customFormat="1" ht="15" customHeight="1">
      <c r="A7" s="69">
        <v>17</v>
      </c>
      <c r="B7" s="69">
        <v>3</v>
      </c>
      <c r="C7" s="69">
        <v>21</v>
      </c>
      <c r="D7" s="46" t="s">
        <v>492</v>
      </c>
      <c r="E7" s="4">
        <v>3200</v>
      </c>
      <c r="F7" s="166"/>
      <c r="G7" s="110">
        <f>G6+E7-F7</f>
        <v>3200</v>
      </c>
      <c r="H7" s="46"/>
      <c r="I7" s="46"/>
      <c r="J7" s="69"/>
    </row>
    <row r="8" spans="1:10" s="7" customFormat="1" ht="15" customHeight="1">
      <c r="A8" s="69">
        <v>17</v>
      </c>
      <c r="B8" s="69">
        <v>4</v>
      </c>
      <c r="C8" s="69">
        <v>14</v>
      </c>
      <c r="D8" s="46" t="s">
        <v>649</v>
      </c>
      <c r="E8" s="4"/>
      <c r="F8" s="166">
        <v>3200</v>
      </c>
      <c r="G8" s="110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4"/>
      <c r="F9" s="166"/>
      <c r="G9" s="110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4"/>
      <c r="F10" s="166"/>
      <c r="G10" s="110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4"/>
      <c r="F11" s="166"/>
      <c r="G11" s="110">
        <f t="shared" si="0"/>
        <v>0</v>
      </c>
      <c r="H11" s="46"/>
      <c r="I11" s="46"/>
      <c r="J11" s="69"/>
    </row>
    <row r="12" spans="1:10" s="7" customFormat="1" ht="15" customHeight="1">
      <c r="A12" s="69"/>
      <c r="B12" s="69"/>
      <c r="C12" s="69"/>
      <c r="D12" s="46"/>
      <c r="E12" s="4"/>
      <c r="F12" s="166"/>
      <c r="G12" s="110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4"/>
      <c r="F13" s="166"/>
      <c r="G13" s="110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4"/>
      <c r="F14" s="166"/>
      <c r="G14" s="110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4"/>
      <c r="F15" s="166"/>
      <c r="G15" s="110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4"/>
      <c r="F16" s="166"/>
      <c r="G16" s="110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4"/>
      <c r="F17" s="166"/>
      <c r="G17" s="110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4"/>
      <c r="F18" s="166"/>
      <c r="G18" s="110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4"/>
      <c r="F19" s="166"/>
      <c r="G19" s="110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4"/>
      <c r="F20" s="166"/>
      <c r="G20" s="110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4"/>
      <c r="F21" s="166"/>
      <c r="G21" s="110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4"/>
      <c r="F22" s="166"/>
      <c r="G22" s="110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4"/>
      <c r="F23" s="166"/>
      <c r="G23" s="110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4"/>
      <c r="F24" s="166"/>
      <c r="G24" s="110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4">
        <f>SUM(E4:E24)</f>
        <v>6400</v>
      </c>
      <c r="F25" s="166">
        <f>SUM(F4:F24)</f>
        <v>6400</v>
      </c>
      <c r="G25" s="110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6400</v>
      </c>
      <c r="E26" s="11"/>
      <c r="F26" s="11"/>
      <c r="G26" s="109"/>
      <c r="H26" s="11"/>
      <c r="I26" s="11"/>
      <c r="J26" s="11"/>
    </row>
    <row r="27" spans="1:10" s="7" customFormat="1" ht="56.25" customHeight="1">
      <c r="A27" s="11"/>
      <c r="B27" s="11"/>
      <c r="C27" s="67" t="s">
        <v>8</v>
      </c>
      <c r="D27" s="73">
        <f>F25</f>
        <v>6400</v>
      </c>
      <c r="E27" s="11" t="s">
        <v>35</v>
      </c>
      <c r="F27" s="66" t="s">
        <v>608</v>
      </c>
      <c r="G27" s="124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09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124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124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  <pageSetup paperSize="9"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J30"/>
  <sheetViews>
    <sheetView zoomScaleNormal="100" workbookViewId="0">
      <selection activeCell="A7" sqref="A7:D7"/>
    </sheetView>
  </sheetViews>
  <sheetFormatPr defaultRowHeight="14.25"/>
  <cols>
    <col min="1" max="1" width="5.125" customWidth="1"/>
    <col min="2" max="2" width="5.625" customWidth="1"/>
    <col min="3" max="3" width="5" customWidth="1"/>
    <col min="4" max="4" width="28.5" customWidth="1"/>
    <col min="6" max="6" width="23.12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271</v>
      </c>
      <c r="E2" s="11" t="s">
        <v>39</v>
      </c>
      <c r="F2" s="67" t="s">
        <v>276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600</v>
      </c>
      <c r="F5" s="194">
        <v>600</v>
      </c>
      <c r="G5" s="226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4</v>
      </c>
      <c r="C6" s="207">
        <v>13</v>
      </c>
      <c r="D6" s="205" t="s">
        <v>553</v>
      </c>
      <c r="E6" s="4">
        <v>900</v>
      </c>
      <c r="F6" s="35"/>
      <c r="G6" s="3">
        <f>G5+E6-F6</f>
        <v>900</v>
      </c>
      <c r="H6" s="2"/>
      <c r="I6" s="13"/>
      <c r="J6" s="6"/>
    </row>
    <row r="7" spans="1:10" s="7" customFormat="1" ht="15" customHeight="1">
      <c r="A7" s="69">
        <v>17</v>
      </c>
      <c r="B7" s="69">
        <v>4</v>
      </c>
      <c r="C7" s="69">
        <v>14</v>
      </c>
      <c r="D7" s="279" t="s">
        <v>657</v>
      </c>
      <c r="E7" s="70"/>
      <c r="F7" s="35"/>
      <c r="G7" s="3">
        <f>G6+E7-F7</f>
        <v>900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35"/>
      <c r="G8" s="3">
        <f t="shared" ref="G8:G24" si="0">G7+E8-F8</f>
        <v>900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35"/>
      <c r="G9" s="3">
        <f t="shared" si="0"/>
        <v>900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85"/>
      <c r="G10" s="3">
        <f t="shared" si="0"/>
        <v>900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35"/>
      <c r="G11" s="3">
        <f t="shared" si="0"/>
        <v>900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35"/>
      <c r="G12" s="3">
        <f t="shared" si="0"/>
        <v>900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35"/>
      <c r="G13" s="3">
        <f t="shared" si="0"/>
        <v>900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35"/>
      <c r="G14" s="3">
        <f t="shared" si="0"/>
        <v>900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35"/>
      <c r="G15" s="3">
        <f t="shared" si="0"/>
        <v>900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35"/>
      <c r="G16" s="3">
        <f t="shared" si="0"/>
        <v>900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35"/>
      <c r="G17" s="3">
        <f t="shared" si="0"/>
        <v>900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35"/>
      <c r="G18" s="3">
        <f t="shared" si="0"/>
        <v>900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35"/>
      <c r="G19" s="3">
        <f t="shared" si="0"/>
        <v>900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35"/>
      <c r="G20" s="3">
        <f t="shared" si="0"/>
        <v>900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35"/>
      <c r="G21" s="3">
        <f t="shared" si="0"/>
        <v>900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35"/>
      <c r="G22" s="3">
        <f t="shared" si="0"/>
        <v>900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35"/>
      <c r="G23" s="3">
        <f t="shared" si="0"/>
        <v>900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35"/>
      <c r="G24" s="3">
        <f t="shared" si="0"/>
        <v>900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1500</v>
      </c>
      <c r="F25" s="35">
        <f>SUM(F4:F24)</f>
        <v>600</v>
      </c>
      <c r="G25" s="3">
        <f>E25-F25</f>
        <v>900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1500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600</v>
      </c>
      <c r="E27" s="11" t="s">
        <v>35</v>
      </c>
      <c r="F27" s="288" t="s">
        <v>609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900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J30"/>
  <sheetViews>
    <sheetView workbookViewId="0">
      <selection activeCell="D9" sqref="D9"/>
    </sheetView>
  </sheetViews>
  <sheetFormatPr defaultRowHeight="14.25"/>
  <cols>
    <col min="1" max="1" width="4" customWidth="1"/>
    <col min="2" max="2" width="5" customWidth="1"/>
    <col min="3" max="3" width="4.375" customWidth="1"/>
    <col min="4" max="4" width="28.625" customWidth="1"/>
    <col min="5" max="5" width="8.75" customWidth="1"/>
    <col min="6" max="6" width="11.375" customWidth="1"/>
    <col min="8" max="8" width="12.625" customWidth="1"/>
    <col min="9" max="9" width="7.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277</v>
      </c>
      <c r="E2" s="11" t="s">
        <v>39</v>
      </c>
      <c r="F2" s="67" t="s">
        <v>278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600</v>
      </c>
      <c r="F5" s="194">
        <v>600</v>
      </c>
      <c r="G5" s="226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4</v>
      </c>
      <c r="C6" s="207">
        <v>13</v>
      </c>
      <c r="D6" s="205" t="s">
        <v>554</v>
      </c>
      <c r="E6" s="4">
        <v>900</v>
      </c>
      <c r="F6" s="35"/>
      <c r="G6" s="3">
        <f>G5+E6-F6</f>
        <v>900</v>
      </c>
      <c r="H6" s="2"/>
      <c r="I6" s="13"/>
      <c r="J6" s="6"/>
    </row>
    <row r="7" spans="1:10" s="7" customFormat="1" ht="15" customHeight="1">
      <c r="A7" s="69">
        <v>17</v>
      </c>
      <c r="B7" s="69">
        <v>4</v>
      </c>
      <c r="C7" s="69">
        <v>14</v>
      </c>
      <c r="D7" s="279" t="s">
        <v>657</v>
      </c>
      <c r="E7" s="70"/>
      <c r="F7" s="35"/>
      <c r="G7" s="3">
        <f>G6+E7-F7</f>
        <v>900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35"/>
      <c r="G8" s="3">
        <f t="shared" ref="G8:G24" si="0">G7+E8-F8</f>
        <v>900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35"/>
      <c r="G9" s="3">
        <f t="shared" si="0"/>
        <v>900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85"/>
      <c r="G10" s="3">
        <f t="shared" si="0"/>
        <v>900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35"/>
      <c r="G11" s="3">
        <f t="shared" si="0"/>
        <v>900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35"/>
      <c r="G12" s="3">
        <f t="shared" si="0"/>
        <v>900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35"/>
      <c r="G13" s="3">
        <f t="shared" si="0"/>
        <v>900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35"/>
      <c r="G14" s="3">
        <f t="shared" si="0"/>
        <v>900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35"/>
      <c r="G15" s="3">
        <f t="shared" si="0"/>
        <v>900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35"/>
      <c r="G16" s="3">
        <f t="shared" si="0"/>
        <v>900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35"/>
      <c r="G17" s="3">
        <f t="shared" si="0"/>
        <v>900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35"/>
      <c r="G18" s="3">
        <f t="shared" si="0"/>
        <v>900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35"/>
      <c r="G19" s="3">
        <f t="shared" si="0"/>
        <v>900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35"/>
      <c r="G20" s="3">
        <f t="shared" si="0"/>
        <v>900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35"/>
      <c r="G21" s="3">
        <f t="shared" si="0"/>
        <v>900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35"/>
      <c r="G22" s="3">
        <f t="shared" si="0"/>
        <v>900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35"/>
      <c r="G23" s="3">
        <f t="shared" si="0"/>
        <v>900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35"/>
      <c r="G24" s="3">
        <f t="shared" si="0"/>
        <v>900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1500</v>
      </c>
      <c r="F25" s="35">
        <f>SUM(F4:F24)</f>
        <v>600</v>
      </c>
      <c r="G25" s="3">
        <f>E25-F25</f>
        <v>900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1500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600</v>
      </c>
      <c r="E27" s="11" t="s">
        <v>35</v>
      </c>
      <c r="F27" s="66" t="s">
        <v>281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900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J30"/>
  <sheetViews>
    <sheetView workbookViewId="0">
      <selection activeCell="D2" sqref="D2"/>
    </sheetView>
  </sheetViews>
  <sheetFormatPr defaultRowHeight="14.25"/>
  <cols>
    <col min="1" max="1" width="3.625" customWidth="1"/>
    <col min="2" max="2" width="4.625" customWidth="1"/>
    <col min="3" max="3" width="4.25" customWidth="1"/>
    <col min="4" max="4" width="30.875" customWidth="1"/>
    <col min="5" max="5" width="8.5" style="139" customWidth="1"/>
    <col min="6" max="6" width="14.25" style="123" customWidth="1"/>
    <col min="7" max="7" width="9" style="142"/>
    <col min="8" max="8" width="10.7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498</v>
      </c>
      <c r="E2" s="136" t="s">
        <v>39</v>
      </c>
      <c r="F2" s="130" t="s">
        <v>279</v>
      </c>
      <c r="G2" s="140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33" t="s">
        <v>12</v>
      </c>
      <c r="F3" s="335" t="s">
        <v>13</v>
      </c>
      <c r="G3" s="337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34"/>
      <c r="F4" s="336"/>
      <c r="G4" s="338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60">
        <v>700</v>
      </c>
      <c r="F5" s="194">
        <v>100</v>
      </c>
      <c r="G5" s="261">
        <f>E5-F5</f>
        <v>600</v>
      </c>
      <c r="H5" s="192"/>
      <c r="I5" s="192"/>
      <c r="J5" s="244" t="s">
        <v>364</v>
      </c>
    </row>
    <row r="6" spans="1:10" s="7" customFormat="1" ht="15" customHeight="1">
      <c r="A6" s="207">
        <v>16</v>
      </c>
      <c r="B6" s="207">
        <v>11</v>
      </c>
      <c r="C6" s="207">
        <v>2</v>
      </c>
      <c r="D6" s="205" t="s">
        <v>398</v>
      </c>
      <c r="E6" s="262"/>
      <c r="F6" s="166">
        <v>600</v>
      </c>
      <c r="G6" s="263">
        <f t="shared" ref="G6:G24" si="0">G5+E6-F6</f>
        <v>0</v>
      </c>
      <c r="H6" s="46"/>
      <c r="I6" s="46"/>
      <c r="J6" s="26" t="s">
        <v>399</v>
      </c>
    </row>
    <row r="7" spans="1:10" s="7" customFormat="1" ht="15" customHeight="1">
      <c r="A7" s="69">
        <v>17</v>
      </c>
      <c r="B7" s="69">
        <v>3</v>
      </c>
      <c r="C7" s="69">
        <v>21</v>
      </c>
      <c r="D7" s="46" t="s">
        <v>488</v>
      </c>
      <c r="E7" s="262">
        <v>600</v>
      </c>
      <c r="F7" s="166"/>
      <c r="G7" s="263">
        <f>G6+E7-F7</f>
        <v>600</v>
      </c>
      <c r="H7" s="46"/>
      <c r="I7" s="46"/>
      <c r="J7" s="69"/>
    </row>
    <row r="8" spans="1:10" s="7" customFormat="1" ht="15" customHeight="1">
      <c r="A8" s="69">
        <v>17</v>
      </c>
      <c r="B8" s="69">
        <v>4</v>
      </c>
      <c r="C8" s="69">
        <v>14</v>
      </c>
      <c r="D8" s="46" t="s">
        <v>610</v>
      </c>
      <c r="E8" s="262"/>
      <c r="F8" s="166">
        <v>600</v>
      </c>
      <c r="G8" s="263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262"/>
      <c r="F9" s="166"/>
      <c r="G9" s="263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262"/>
      <c r="F10" s="85"/>
      <c r="G10" s="263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262"/>
      <c r="F11" s="166"/>
      <c r="G11" s="26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262"/>
      <c r="F12" s="166"/>
      <c r="G12" s="26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262"/>
      <c r="F13" s="166"/>
      <c r="G13" s="26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262"/>
      <c r="F14" s="166"/>
      <c r="G14" s="26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262"/>
      <c r="F15" s="166"/>
      <c r="G15" s="26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262"/>
      <c r="F16" s="166"/>
      <c r="G16" s="26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262"/>
      <c r="F17" s="166"/>
      <c r="G17" s="26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262"/>
      <c r="F18" s="166"/>
      <c r="G18" s="26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262"/>
      <c r="F19" s="166"/>
      <c r="G19" s="26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262"/>
      <c r="F20" s="166"/>
      <c r="G20" s="26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262"/>
      <c r="F21" s="166"/>
      <c r="G21" s="26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262"/>
      <c r="F22" s="166"/>
      <c r="G22" s="26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262"/>
      <c r="F23" s="166"/>
      <c r="G23" s="26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262"/>
      <c r="F24" s="166"/>
      <c r="G24" s="26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262">
        <f>SUM(E4:E24)</f>
        <v>1300</v>
      </c>
      <c r="F25" s="166">
        <f>SUM(F4:F24)</f>
        <v>1300</v>
      </c>
      <c r="G25" s="26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1300</v>
      </c>
      <c r="E26" s="137"/>
      <c r="G26" s="140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1300</v>
      </c>
      <c r="E27" s="136" t="s">
        <v>35</v>
      </c>
      <c r="F27" s="131" t="s">
        <v>280</v>
      </c>
      <c r="G27" s="141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138" t="s">
        <v>111</v>
      </c>
      <c r="F28" s="184" t="s">
        <v>340</v>
      </c>
      <c r="G28" s="140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138"/>
      <c r="F29" s="131"/>
      <c r="G29" s="141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36" t="s">
        <v>11</v>
      </c>
      <c r="F30" s="132" t="s">
        <v>117</v>
      </c>
      <c r="G30" s="141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  <pageSetup paperSize="9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J30"/>
  <sheetViews>
    <sheetView workbookViewId="0">
      <selection sqref="A1:J1"/>
    </sheetView>
  </sheetViews>
  <sheetFormatPr defaultRowHeight="14.25"/>
  <cols>
    <col min="1" max="1" width="6.5" customWidth="1"/>
    <col min="2" max="2" width="4.75" customWidth="1"/>
    <col min="3" max="3" width="4.875" customWidth="1"/>
    <col min="4" max="4" width="31.25" customWidth="1"/>
    <col min="6" max="6" width="14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283</v>
      </c>
      <c r="E2" s="11" t="s">
        <v>39</v>
      </c>
      <c r="F2" s="67" t="s">
        <v>284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600</v>
      </c>
      <c r="F5" s="234">
        <v>600</v>
      </c>
      <c r="G5" s="237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6</v>
      </c>
      <c r="D6" s="205" t="s">
        <v>475</v>
      </c>
      <c r="E6" s="70">
        <v>600</v>
      </c>
      <c r="F6" s="93"/>
      <c r="G6" s="71">
        <f t="shared" ref="G6:G24" si="0">G5+E6-F6</f>
        <v>600</v>
      </c>
      <c r="H6" s="46"/>
      <c r="I6" s="46"/>
      <c r="J6" s="69"/>
    </row>
    <row r="7" spans="1:10" s="7" customFormat="1" ht="15" customHeight="1">
      <c r="A7" s="69">
        <v>17</v>
      </c>
      <c r="B7" s="69">
        <v>4</v>
      </c>
      <c r="C7" s="69">
        <v>14</v>
      </c>
      <c r="D7" s="46" t="s">
        <v>611</v>
      </c>
      <c r="E7" s="70"/>
      <c r="F7" s="93">
        <v>600</v>
      </c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93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93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1200</v>
      </c>
      <c r="F25" s="93">
        <f>SUM(F4:F24)</f>
        <v>1200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1200</v>
      </c>
      <c r="E27" s="11" t="s">
        <v>35</v>
      </c>
      <c r="F27" s="66" t="s">
        <v>285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J30"/>
  <sheetViews>
    <sheetView workbookViewId="0">
      <selection sqref="A1:J1"/>
    </sheetView>
  </sheetViews>
  <sheetFormatPr defaultRowHeight="14.25"/>
  <cols>
    <col min="1" max="3" width="4.25" customWidth="1"/>
    <col min="4" max="4" width="27.125" customWidth="1"/>
    <col min="5" max="5" width="9.375" bestFit="1" customWidth="1"/>
    <col min="6" max="6" width="9.375" customWidth="1"/>
    <col min="8" max="8" width="12.625" customWidth="1"/>
    <col min="10" max="10" width="39.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289</v>
      </c>
      <c r="E2" s="11" t="s">
        <v>39</v>
      </c>
      <c r="F2" s="67" t="s">
        <v>290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191">
        <v>16</v>
      </c>
      <c r="B5" s="191">
        <v>10</v>
      </c>
      <c r="C5" s="191">
        <v>10</v>
      </c>
      <c r="D5" s="192" t="s">
        <v>355</v>
      </c>
      <c r="E5" s="233">
        <v>1200</v>
      </c>
      <c r="F5" s="234">
        <v>1200</v>
      </c>
      <c r="G5" s="237">
        <f>E5-F5</f>
        <v>0</v>
      </c>
      <c r="H5" s="192"/>
      <c r="I5" s="192"/>
      <c r="J5" s="232"/>
    </row>
    <row r="6" spans="1:10" s="7" customFormat="1" ht="15" customHeight="1">
      <c r="A6" s="207">
        <v>17</v>
      </c>
      <c r="B6" s="207">
        <v>3</v>
      </c>
      <c r="C6" s="207">
        <v>18</v>
      </c>
      <c r="D6" s="205" t="s">
        <v>612</v>
      </c>
      <c r="E6" s="70">
        <v>1200</v>
      </c>
      <c r="F6" s="93"/>
      <c r="G6" s="71">
        <f>E6-F6</f>
        <v>1200</v>
      </c>
      <c r="H6" s="46"/>
      <c r="I6" s="46"/>
      <c r="J6" s="69"/>
    </row>
    <row r="7" spans="1:10" s="7" customFormat="1" ht="15" customHeight="1">
      <c r="A7" s="69">
        <v>17</v>
      </c>
      <c r="B7" s="69">
        <v>4</v>
      </c>
      <c r="C7" s="69">
        <v>14</v>
      </c>
      <c r="D7" s="46" t="s">
        <v>614</v>
      </c>
      <c r="E7" s="70"/>
      <c r="F7" s="93">
        <v>1200</v>
      </c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93"/>
      <c r="G8" s="71">
        <f t="shared" ref="G8:G24" si="0">G7+E8-F8</f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93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2400</v>
      </c>
      <c r="F25" s="93">
        <f>SUM(F4:F24)</f>
        <v>2400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2400</v>
      </c>
      <c r="E26" s="11"/>
      <c r="F26" s="11"/>
      <c r="G26" s="11"/>
      <c r="H26" s="11"/>
      <c r="I26" s="11"/>
      <c r="J26" s="11"/>
    </row>
    <row r="27" spans="1:10" s="7" customFormat="1" ht="33.75" customHeight="1">
      <c r="A27" s="11"/>
      <c r="B27" s="11"/>
      <c r="C27" s="67" t="s">
        <v>8</v>
      </c>
      <c r="D27" s="73">
        <f>F25</f>
        <v>2400</v>
      </c>
      <c r="E27" s="11" t="s">
        <v>35</v>
      </c>
      <c r="F27" s="288" t="s">
        <v>613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286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287</v>
      </c>
      <c r="E30" s="11" t="s">
        <v>11</v>
      </c>
      <c r="F30" s="11" t="s">
        <v>288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2.125" style="7" customWidth="1"/>
    <col min="5" max="5" width="9.875" style="7" customWidth="1"/>
    <col min="6" max="6" width="17.75" style="7" customWidth="1"/>
    <col min="7" max="7" width="9.875" style="7" customWidth="1"/>
    <col min="8" max="8" width="7.375" style="7" customWidth="1"/>
    <col min="9" max="9" width="5.75" style="7" customWidth="1"/>
    <col min="10" max="10" width="63.2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254</v>
      </c>
      <c r="E2" s="16" t="s">
        <v>42</v>
      </c>
      <c r="F2" s="9" t="s">
        <v>62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353</v>
      </c>
      <c r="E5" s="219">
        <v>3000</v>
      </c>
      <c r="F5" s="194">
        <v>3000</v>
      </c>
      <c r="G5" s="195">
        <f>E5-F5</f>
        <v>0</v>
      </c>
      <c r="H5" s="220"/>
      <c r="I5" s="221"/>
      <c r="J5" s="190"/>
    </row>
    <row r="6" spans="1:10" ht="14.25" customHeight="1">
      <c r="A6" s="207">
        <v>17</v>
      </c>
      <c r="B6" s="207">
        <v>4</v>
      </c>
      <c r="C6" s="207">
        <v>12</v>
      </c>
      <c r="D6" s="205" t="s">
        <v>550</v>
      </c>
      <c r="E6" s="32"/>
      <c r="F6" s="42"/>
      <c r="G6" s="41">
        <f>G5+E6-F6</f>
        <v>0</v>
      </c>
      <c r="H6" s="31"/>
      <c r="I6" s="33"/>
      <c r="J6" s="28"/>
    </row>
    <row r="7" spans="1:10" ht="14.25" customHeight="1">
      <c r="A7" s="28"/>
      <c r="B7" s="28"/>
      <c r="C7" s="28"/>
      <c r="D7" s="31"/>
      <c r="E7" s="32"/>
      <c r="F7" s="42"/>
      <c r="G7" s="41">
        <f t="shared" ref="G7:G24" si="0">G6+E7-F7</f>
        <v>0</v>
      </c>
      <c r="H7" s="31"/>
      <c r="I7" s="33"/>
      <c r="J7" s="34"/>
    </row>
    <row r="8" spans="1:10" ht="14.25" customHeight="1">
      <c r="A8" s="6"/>
      <c r="B8" s="6"/>
      <c r="C8" s="6"/>
      <c r="D8" s="2"/>
      <c r="E8" s="4"/>
      <c r="F8" s="35"/>
      <c r="G8" s="40">
        <f t="shared" si="0"/>
        <v>0</v>
      </c>
      <c r="H8" s="31"/>
      <c r="I8" s="5"/>
      <c r="J8" s="44"/>
    </row>
    <row r="9" spans="1:10" ht="14.25" customHeight="1">
      <c r="A9" s="6"/>
      <c r="B9" s="6"/>
      <c r="C9" s="6"/>
      <c r="D9" s="2"/>
      <c r="E9" s="4"/>
      <c r="F9" s="35"/>
      <c r="G9" s="40">
        <f t="shared" si="0"/>
        <v>0</v>
      </c>
      <c r="H9" s="31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40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40">
        <f t="shared" si="0"/>
        <v>0</v>
      </c>
      <c r="H11" s="2"/>
      <c r="I11" s="5"/>
      <c r="J11" s="6"/>
    </row>
    <row r="12" spans="1:10" s="19" customFormat="1" ht="14.25" customHeight="1">
      <c r="A12" s="80"/>
      <c r="B12" s="80"/>
      <c r="C12" s="80"/>
      <c r="D12" s="2"/>
      <c r="E12" s="4"/>
      <c r="F12" s="35"/>
      <c r="G12" s="40">
        <f t="shared" si="0"/>
        <v>0</v>
      </c>
      <c r="H12" s="2"/>
      <c r="I12" s="5"/>
      <c r="J12" s="6"/>
    </row>
    <row r="13" spans="1:10" s="19" customFormat="1" ht="14.25" customHeight="1">
      <c r="A13" s="80"/>
      <c r="B13" s="80"/>
      <c r="C13" s="80"/>
      <c r="D13" s="2"/>
      <c r="E13" s="4"/>
      <c r="F13" s="35"/>
      <c r="G13" s="40">
        <f t="shared" si="0"/>
        <v>0</v>
      </c>
      <c r="H13" s="2"/>
      <c r="I13" s="5"/>
      <c r="J13" s="80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5"/>
      <c r="J16" s="6"/>
    </row>
    <row r="17" spans="1:10" s="119" customFormat="1" ht="14.25" customHeight="1">
      <c r="A17" s="28"/>
      <c r="B17" s="28"/>
      <c r="C17" s="28"/>
      <c r="D17" s="31"/>
      <c r="E17" s="32"/>
      <c r="F17" s="35"/>
      <c r="G17" s="40">
        <f t="shared" si="0"/>
        <v>0</v>
      </c>
      <c r="H17" s="2"/>
      <c r="I17" s="33"/>
      <c r="J17" s="91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3000</v>
      </c>
      <c r="F25" s="35">
        <f>SUM(F4:F24)</f>
        <v>3000</v>
      </c>
      <c r="G25" s="40">
        <f>E25-F25</f>
        <v>0</v>
      </c>
      <c r="H25" s="2"/>
      <c r="I25" s="5"/>
      <c r="J25" s="6"/>
    </row>
    <row r="26" spans="1:10" ht="15.75" customHeight="1">
      <c r="C26" s="15" t="s">
        <v>53</v>
      </c>
      <c r="D26" s="14">
        <f>E25</f>
        <v>3000</v>
      </c>
      <c r="F26" s="16"/>
      <c r="H26" s="16"/>
    </row>
    <row r="27" spans="1:10" ht="26.25" customHeight="1">
      <c r="C27" s="15" t="s">
        <v>54</v>
      </c>
      <c r="D27" s="14">
        <f>F25</f>
        <v>3000</v>
      </c>
      <c r="E27" s="16" t="s">
        <v>55</v>
      </c>
      <c r="F27" s="18" t="s">
        <v>532</v>
      </c>
      <c r="G27" s="18" t="s">
        <v>267</v>
      </c>
      <c r="H27" s="18"/>
      <c r="I27" s="18"/>
      <c r="J27" s="18"/>
    </row>
    <row r="28" spans="1:10" ht="24" customHeight="1">
      <c r="C28" s="15" t="s">
        <v>56</v>
      </c>
      <c r="D28" s="14">
        <f>G25</f>
        <v>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J30"/>
  <sheetViews>
    <sheetView workbookViewId="0">
      <selection sqref="A1:J1"/>
    </sheetView>
  </sheetViews>
  <sheetFormatPr defaultRowHeight="14.25"/>
  <cols>
    <col min="1" max="1" width="4.125" customWidth="1"/>
    <col min="2" max="2" width="4.75" customWidth="1"/>
    <col min="3" max="3" width="4.375" customWidth="1"/>
    <col min="4" max="4" width="33.625" customWidth="1"/>
    <col min="6" max="6" width="10.25" customWidth="1"/>
    <col min="8" max="8" width="12.625" customWidth="1"/>
    <col min="10" max="10" width="35.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98" t="s">
        <v>344</v>
      </c>
      <c r="E2" s="11" t="s">
        <v>39</v>
      </c>
      <c r="F2" s="67" t="s">
        <v>218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>
        <v>16</v>
      </c>
      <c r="B5" s="69">
        <v>10</v>
      </c>
      <c r="C5" s="69">
        <v>13</v>
      </c>
      <c r="D5" s="46" t="s">
        <v>343</v>
      </c>
      <c r="E5" s="70">
        <v>500</v>
      </c>
      <c r="F5" s="93"/>
      <c r="G5" s="71">
        <f>E5-F5</f>
        <v>500</v>
      </c>
      <c r="H5" s="46" t="s">
        <v>346</v>
      </c>
      <c r="I5" s="46"/>
      <c r="J5" s="69" t="s">
        <v>347</v>
      </c>
    </row>
    <row r="6" spans="1:10" s="7" customFormat="1" ht="15" customHeight="1">
      <c r="A6" s="207">
        <v>16</v>
      </c>
      <c r="B6" s="207">
        <v>11</v>
      </c>
      <c r="C6" s="207">
        <v>6</v>
      </c>
      <c r="D6" s="205" t="s">
        <v>406</v>
      </c>
      <c r="E6" s="70"/>
      <c r="F6" s="93">
        <v>500</v>
      </c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207">
        <v>17</v>
      </c>
      <c r="B7" s="207">
        <v>3</v>
      </c>
      <c r="C7" s="207">
        <v>6</v>
      </c>
      <c r="D7" s="205" t="s">
        <v>472</v>
      </c>
      <c r="E7" s="70">
        <v>600</v>
      </c>
      <c r="F7" s="93"/>
      <c r="G7" s="71">
        <f>G6+E7-F7</f>
        <v>600</v>
      </c>
      <c r="H7" s="46"/>
      <c r="I7" s="46"/>
      <c r="J7" s="69"/>
    </row>
    <row r="8" spans="1:10" s="7" customFormat="1" ht="15" customHeight="1">
      <c r="A8" s="69">
        <v>17</v>
      </c>
      <c r="B8" s="69">
        <v>4</v>
      </c>
      <c r="C8" s="69">
        <v>14</v>
      </c>
      <c r="D8" s="46" t="s">
        <v>615</v>
      </c>
      <c r="E8" s="70"/>
      <c r="F8" s="93">
        <v>600</v>
      </c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93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1100</v>
      </c>
      <c r="F25" s="93">
        <f>SUM(F4:F24)</f>
        <v>1100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1100</v>
      </c>
      <c r="E26" s="11"/>
      <c r="F26" s="11"/>
      <c r="G26" s="11"/>
      <c r="H26" s="11"/>
      <c r="I26" s="11"/>
      <c r="J26" s="11"/>
    </row>
    <row r="27" spans="1:10" s="7" customFormat="1" ht="21.75" customHeight="1">
      <c r="A27" s="11"/>
      <c r="B27" s="11"/>
      <c r="C27" s="67" t="s">
        <v>8</v>
      </c>
      <c r="D27" s="73">
        <f>F25</f>
        <v>1100</v>
      </c>
      <c r="E27" s="11" t="s">
        <v>35</v>
      </c>
      <c r="F27" s="66" t="s">
        <v>345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125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5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J30"/>
  <sheetViews>
    <sheetView workbookViewId="0">
      <selection activeCell="A13" sqref="A13"/>
    </sheetView>
  </sheetViews>
  <sheetFormatPr defaultRowHeight="14.25"/>
  <cols>
    <col min="1" max="1" width="4.875" customWidth="1"/>
    <col min="2" max="2" width="6.5" customWidth="1"/>
    <col min="3" max="3" width="6.875" customWidth="1"/>
    <col min="4" max="4" width="28.375" customWidth="1"/>
    <col min="5" max="5" width="9.375" bestFit="1" customWidth="1"/>
    <col min="6" max="6" width="10.375" customWidth="1"/>
    <col min="8" max="8" width="12.625" customWidth="1"/>
    <col min="10" max="10" width="42.6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369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207">
        <v>16</v>
      </c>
      <c r="B5" s="207">
        <v>10</v>
      </c>
      <c r="C5" s="207">
        <v>10</v>
      </c>
      <c r="D5" s="205" t="s">
        <v>368</v>
      </c>
      <c r="E5" s="4">
        <v>960</v>
      </c>
      <c r="F5" s="166">
        <v>960</v>
      </c>
      <c r="G5" s="3">
        <f>E5-F5</f>
        <v>0</v>
      </c>
      <c r="H5" s="46"/>
      <c r="I5" s="46"/>
      <c r="J5" s="69" t="s">
        <v>384</v>
      </c>
    </row>
    <row r="6" spans="1:10" s="7" customFormat="1" ht="15" customHeight="1">
      <c r="A6" s="207">
        <v>16</v>
      </c>
      <c r="B6" s="207">
        <v>10</v>
      </c>
      <c r="C6" s="207">
        <v>10</v>
      </c>
      <c r="D6" s="205" t="s">
        <v>377</v>
      </c>
      <c r="E6" s="4">
        <v>480</v>
      </c>
      <c r="F6" s="166">
        <v>480</v>
      </c>
      <c r="G6" s="3">
        <f t="shared" ref="G6:G24" si="0">G5+E6-F6</f>
        <v>0</v>
      </c>
      <c r="H6" s="46"/>
      <c r="I6" s="46"/>
      <c r="J6" s="69" t="s">
        <v>385</v>
      </c>
    </row>
    <row r="7" spans="1:10" s="7" customFormat="1" ht="15" customHeight="1">
      <c r="A7" s="207">
        <v>16</v>
      </c>
      <c r="B7" s="207">
        <v>10</v>
      </c>
      <c r="C7" s="207">
        <v>10</v>
      </c>
      <c r="D7" s="205" t="s">
        <v>378</v>
      </c>
      <c r="E7" s="4">
        <v>3680</v>
      </c>
      <c r="F7" s="166">
        <v>3680</v>
      </c>
      <c r="G7" s="3">
        <f>G6+E7-F7</f>
        <v>0</v>
      </c>
      <c r="H7" s="46"/>
      <c r="I7" s="46"/>
      <c r="J7" s="69" t="s">
        <v>386</v>
      </c>
    </row>
    <row r="8" spans="1:10" s="7" customFormat="1" ht="15" customHeight="1">
      <c r="A8" s="207">
        <v>16</v>
      </c>
      <c r="B8" s="207">
        <v>10</v>
      </c>
      <c r="C8" s="207">
        <v>10</v>
      </c>
      <c r="D8" s="205" t="s">
        <v>379</v>
      </c>
      <c r="E8" s="4">
        <v>4500</v>
      </c>
      <c r="F8" s="166">
        <v>4500</v>
      </c>
      <c r="G8" s="3">
        <f t="shared" si="0"/>
        <v>0</v>
      </c>
      <c r="H8" s="46"/>
      <c r="I8" s="46"/>
      <c r="J8" s="69" t="s">
        <v>387</v>
      </c>
    </row>
    <row r="9" spans="1:10" s="7" customFormat="1" ht="15" customHeight="1">
      <c r="A9" s="207">
        <v>16</v>
      </c>
      <c r="B9" s="207">
        <v>10</v>
      </c>
      <c r="C9" s="207">
        <v>10</v>
      </c>
      <c r="D9" s="205" t="s">
        <v>380</v>
      </c>
      <c r="E9" s="4">
        <v>1800</v>
      </c>
      <c r="F9" s="166">
        <v>1800</v>
      </c>
      <c r="G9" s="3">
        <f t="shared" si="0"/>
        <v>0</v>
      </c>
      <c r="H9" s="46"/>
      <c r="I9" s="46"/>
      <c r="J9" s="69" t="s">
        <v>388</v>
      </c>
    </row>
    <row r="10" spans="1:10" s="7" customFormat="1" ht="15" customHeight="1">
      <c r="A10" s="207">
        <v>16</v>
      </c>
      <c r="B10" s="207">
        <v>10</v>
      </c>
      <c r="C10" s="207">
        <v>10</v>
      </c>
      <c r="D10" s="205" t="s">
        <v>381</v>
      </c>
      <c r="E10" s="4">
        <v>1500</v>
      </c>
      <c r="F10" s="166">
        <v>1500</v>
      </c>
      <c r="G10" s="3">
        <f t="shared" si="0"/>
        <v>0</v>
      </c>
      <c r="H10" s="46"/>
      <c r="I10" s="46"/>
      <c r="J10" s="69" t="s">
        <v>389</v>
      </c>
    </row>
    <row r="11" spans="1:10" s="7" customFormat="1" ht="15" customHeight="1">
      <c r="A11" s="207">
        <v>16</v>
      </c>
      <c r="B11" s="207">
        <v>10</v>
      </c>
      <c r="C11" s="207">
        <v>10</v>
      </c>
      <c r="D11" s="205" t="s">
        <v>382</v>
      </c>
      <c r="E11" s="4">
        <v>900</v>
      </c>
      <c r="F11" s="166">
        <v>900</v>
      </c>
      <c r="G11" s="3">
        <f t="shared" si="0"/>
        <v>0</v>
      </c>
      <c r="H11" s="69"/>
      <c r="I11" s="46"/>
      <c r="J11" s="69" t="s">
        <v>390</v>
      </c>
    </row>
    <row r="12" spans="1:10" s="7" customFormat="1" ht="15" customHeight="1">
      <c r="A12" s="69">
        <v>16</v>
      </c>
      <c r="B12" s="69">
        <v>10</v>
      </c>
      <c r="C12" s="69">
        <v>10</v>
      </c>
      <c r="D12" s="46" t="s">
        <v>629</v>
      </c>
      <c r="E12" s="4">
        <f>'29'!E25</f>
        <v>5400</v>
      </c>
      <c r="F12" s="166">
        <f>'29'!F25</f>
        <v>5400</v>
      </c>
      <c r="G12" s="3">
        <f t="shared" si="0"/>
        <v>0</v>
      </c>
      <c r="H12" s="46"/>
      <c r="I12" s="46"/>
      <c r="J12" s="69" t="s">
        <v>631</v>
      </c>
    </row>
    <row r="13" spans="1:10" s="7" customFormat="1" ht="15" customHeight="1">
      <c r="A13" s="69"/>
      <c r="B13" s="69"/>
      <c r="C13" s="69"/>
      <c r="D13" s="46"/>
      <c r="E13" s="4"/>
      <c r="F13" s="166"/>
      <c r="G13" s="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4"/>
      <c r="F14" s="166"/>
      <c r="G14" s="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4"/>
      <c r="F15" s="166"/>
      <c r="G15" s="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4"/>
      <c r="F16" s="166"/>
      <c r="G16" s="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4"/>
      <c r="F17" s="166"/>
      <c r="G17" s="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4"/>
      <c r="F18" s="166"/>
      <c r="G18" s="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4"/>
      <c r="F19" s="166"/>
      <c r="G19" s="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4"/>
      <c r="F20" s="166"/>
      <c r="G20" s="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4"/>
      <c r="F21" s="166"/>
      <c r="G21" s="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4"/>
      <c r="F22" s="166"/>
      <c r="G22" s="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4"/>
      <c r="F23" s="166"/>
      <c r="G23" s="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4"/>
      <c r="F24" s="166"/>
      <c r="G24" s="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4">
        <f>SUM(E4:E24)</f>
        <v>19220</v>
      </c>
      <c r="F25" s="166">
        <f>SUM(F4:F24)</f>
        <v>19220</v>
      </c>
      <c r="G25" s="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19220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19220</v>
      </c>
      <c r="E27" s="11" t="s">
        <v>35</v>
      </c>
      <c r="F27" s="66" t="s">
        <v>370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371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372</v>
      </c>
      <c r="E30" s="11" t="s">
        <v>11</v>
      </c>
      <c r="F30" s="11" t="s">
        <v>373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J30"/>
  <sheetViews>
    <sheetView workbookViewId="0">
      <selection sqref="A1:J1"/>
    </sheetView>
  </sheetViews>
  <sheetFormatPr defaultRowHeight="14.25"/>
  <cols>
    <col min="1" max="1" width="4" customWidth="1"/>
    <col min="2" max="2" width="5.125" customWidth="1"/>
    <col min="3" max="3" width="5.25" customWidth="1"/>
    <col min="4" max="4" width="28" customWidth="1"/>
    <col min="5" max="5" width="9.375" bestFit="1" customWidth="1"/>
    <col min="6" max="6" width="12.75" customWidth="1"/>
    <col min="8" max="8" width="12.625" customWidth="1"/>
    <col min="10" max="10" width="32.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200" t="s">
        <v>392</v>
      </c>
      <c r="E2" s="11" t="s">
        <v>39</v>
      </c>
      <c r="F2" s="67" t="s">
        <v>218</v>
      </c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30.75" customHeight="1">
      <c r="A5" s="69">
        <v>16</v>
      </c>
      <c r="B5" s="69">
        <v>10</v>
      </c>
      <c r="C5" s="69">
        <v>28</v>
      </c>
      <c r="D5" s="2" t="s">
        <v>408</v>
      </c>
      <c r="E5" s="257">
        <v>2400</v>
      </c>
      <c r="F5" s="93"/>
      <c r="G5" s="71">
        <f>E5-F5</f>
        <v>2400</v>
      </c>
      <c r="H5" s="46" t="s">
        <v>189</v>
      </c>
      <c r="I5" s="46"/>
      <c r="J5" s="46" t="s">
        <v>394</v>
      </c>
    </row>
    <row r="6" spans="1:10" s="7" customFormat="1" ht="30.75" customHeight="1">
      <c r="A6" s="69">
        <v>16</v>
      </c>
      <c r="B6" s="69">
        <v>11</v>
      </c>
      <c r="C6" s="69">
        <v>6</v>
      </c>
      <c r="D6" s="2" t="s">
        <v>509</v>
      </c>
      <c r="E6" s="70"/>
      <c r="F6" s="93">
        <v>2400</v>
      </c>
      <c r="G6" s="71">
        <f t="shared" ref="G6:G24" si="0">G5+E6-F6</f>
        <v>0</v>
      </c>
      <c r="H6" s="46"/>
      <c r="I6" s="46"/>
      <c r="J6" s="69"/>
    </row>
    <row r="7" spans="1:10" s="7" customFormat="1" ht="30.75" customHeight="1">
      <c r="A7" s="69">
        <v>17</v>
      </c>
      <c r="B7" s="69">
        <v>3</v>
      </c>
      <c r="C7" s="69">
        <v>21</v>
      </c>
      <c r="D7" s="46" t="s">
        <v>508</v>
      </c>
      <c r="E7" s="70">
        <v>2400</v>
      </c>
      <c r="F7" s="93"/>
      <c r="G7" s="71">
        <f>G6+E7-F7</f>
        <v>2400</v>
      </c>
      <c r="H7" s="46" t="s">
        <v>510</v>
      </c>
      <c r="I7" s="46"/>
      <c r="J7" s="69"/>
    </row>
    <row r="8" spans="1:10" s="7" customFormat="1" ht="30.75" customHeight="1">
      <c r="A8" s="69">
        <v>17</v>
      </c>
      <c r="B8" s="69">
        <v>4</v>
      </c>
      <c r="C8" s="69">
        <v>14</v>
      </c>
      <c r="D8" s="46" t="s">
        <v>617</v>
      </c>
      <c r="E8" s="70"/>
      <c r="F8" s="93">
        <v>2400</v>
      </c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93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4800</v>
      </c>
      <c r="F25" s="93">
        <f>SUM(F4:F24)</f>
        <v>4800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4800</v>
      </c>
      <c r="E26" s="11"/>
      <c r="F26" s="11"/>
      <c r="G26" s="11"/>
      <c r="H26" s="11"/>
      <c r="I26" s="11"/>
      <c r="J26" s="11"/>
    </row>
    <row r="27" spans="1:10" s="7" customFormat="1" ht="52.5" customHeight="1">
      <c r="A27" s="11"/>
      <c r="B27" s="11"/>
      <c r="C27" s="67" t="s">
        <v>8</v>
      </c>
      <c r="D27" s="73">
        <f>F25</f>
        <v>4800</v>
      </c>
      <c r="E27" s="11" t="s">
        <v>35</v>
      </c>
      <c r="F27" s="18" t="s">
        <v>616</v>
      </c>
      <c r="G27" s="18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117</v>
      </c>
      <c r="E30" s="11" t="s">
        <v>11</v>
      </c>
      <c r="F30" s="11" t="s">
        <v>113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J30"/>
  <sheetViews>
    <sheetView workbookViewId="0">
      <selection activeCell="F21" sqref="F21"/>
    </sheetView>
  </sheetViews>
  <sheetFormatPr defaultRowHeight="14.25"/>
  <cols>
    <col min="1" max="1" width="5" customWidth="1"/>
    <col min="2" max="2" width="6.125" customWidth="1"/>
    <col min="3" max="3" width="8.875" customWidth="1"/>
    <col min="4" max="4" width="24" customWidth="1"/>
    <col min="5" max="5" width="10.5" customWidth="1"/>
    <col min="6" max="6" width="11.2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412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>
        <v>16</v>
      </c>
      <c r="B5" s="69">
        <v>12</v>
      </c>
      <c r="C5" s="69">
        <v>12</v>
      </c>
      <c r="D5" s="46" t="s">
        <v>420</v>
      </c>
      <c r="E5" s="70">
        <v>100</v>
      </c>
      <c r="F5" s="93">
        <v>100</v>
      </c>
      <c r="G5" s="71">
        <f>E5-F5</f>
        <v>0</v>
      </c>
      <c r="H5" s="46" t="s">
        <v>418</v>
      </c>
      <c r="I5" s="46"/>
      <c r="J5" s="69" t="s">
        <v>413</v>
      </c>
    </row>
    <row r="6" spans="1:10" s="7" customFormat="1" ht="15" customHeight="1">
      <c r="A6" s="69">
        <v>16</v>
      </c>
      <c r="B6" s="69">
        <v>12</v>
      </c>
      <c r="C6" s="69">
        <v>12</v>
      </c>
      <c r="D6" s="46" t="s">
        <v>422</v>
      </c>
      <c r="E6" s="70">
        <v>100</v>
      </c>
      <c r="F6" s="93">
        <v>100</v>
      </c>
      <c r="G6" s="71">
        <f t="shared" ref="G6:G24" si="0">G5+E6-F6</f>
        <v>0</v>
      </c>
      <c r="H6" s="46" t="s">
        <v>414</v>
      </c>
      <c r="I6" s="46"/>
      <c r="J6" s="69" t="s">
        <v>419</v>
      </c>
    </row>
    <row r="7" spans="1:10" s="7" customFormat="1" ht="15" customHeight="1">
      <c r="A7" s="69">
        <v>16</v>
      </c>
      <c r="B7" s="69">
        <v>12</v>
      </c>
      <c r="C7" s="69">
        <v>19</v>
      </c>
      <c r="D7" s="46" t="s">
        <v>421</v>
      </c>
      <c r="E7" s="70">
        <v>100</v>
      </c>
      <c r="F7" s="93">
        <v>100</v>
      </c>
      <c r="G7" s="71">
        <f>G6+E7-F7</f>
        <v>0</v>
      </c>
      <c r="H7" s="46" t="s">
        <v>417</v>
      </c>
      <c r="I7" s="46"/>
      <c r="J7" s="69" t="s">
        <v>419</v>
      </c>
    </row>
    <row r="8" spans="1:10" s="7" customFormat="1" ht="15" customHeight="1">
      <c r="A8" s="69">
        <v>16</v>
      </c>
      <c r="B8" s="69">
        <v>12</v>
      </c>
      <c r="C8" s="69">
        <v>22</v>
      </c>
      <c r="D8" s="46" t="s">
        <v>424</v>
      </c>
      <c r="E8" s="70">
        <v>100</v>
      </c>
      <c r="F8" s="93">
        <v>100</v>
      </c>
      <c r="G8" s="71">
        <f t="shared" si="0"/>
        <v>0</v>
      </c>
      <c r="H8" s="46"/>
      <c r="I8" s="46"/>
      <c r="J8" s="69"/>
    </row>
    <row r="9" spans="1:10" s="7" customFormat="1" ht="15" customHeight="1">
      <c r="A9" s="69">
        <v>17</v>
      </c>
      <c r="B9" s="69">
        <v>1</v>
      </c>
      <c r="C9" s="69">
        <v>16</v>
      </c>
      <c r="D9" s="46" t="s">
        <v>438</v>
      </c>
      <c r="E9" s="70">
        <v>1400</v>
      </c>
      <c r="F9" s="93"/>
      <c r="G9" s="71">
        <f t="shared" si="0"/>
        <v>1400</v>
      </c>
      <c r="H9" s="46" t="s">
        <v>457</v>
      </c>
      <c r="I9" s="46"/>
      <c r="J9" s="69"/>
    </row>
    <row r="10" spans="1:10" s="7" customFormat="1" ht="15" customHeight="1">
      <c r="A10" s="69">
        <v>17</v>
      </c>
      <c r="B10" s="69">
        <v>1</v>
      </c>
      <c r="C10" s="69">
        <v>21</v>
      </c>
      <c r="D10" s="46" t="s">
        <v>442</v>
      </c>
      <c r="E10" s="70"/>
      <c r="F10" s="270">
        <v>1400</v>
      </c>
      <c r="G10" s="71">
        <f t="shared" si="0"/>
        <v>0</v>
      </c>
      <c r="H10" s="46" t="s">
        <v>461</v>
      </c>
      <c r="I10" s="46"/>
      <c r="J10" s="69" t="s">
        <v>459</v>
      </c>
    </row>
    <row r="11" spans="1:10" s="7" customFormat="1" ht="15" customHeight="1">
      <c r="A11" s="69">
        <v>17</v>
      </c>
      <c r="B11" s="69">
        <v>2</v>
      </c>
      <c r="C11" s="69">
        <v>26</v>
      </c>
      <c r="D11" s="46" t="s">
        <v>455</v>
      </c>
      <c r="E11" s="70">
        <v>1500</v>
      </c>
      <c r="F11" s="93"/>
      <c r="G11" s="71">
        <f t="shared" si="0"/>
        <v>1500</v>
      </c>
      <c r="H11" s="69" t="s">
        <v>458</v>
      </c>
      <c r="I11" s="46"/>
      <c r="J11" s="69"/>
    </row>
    <row r="12" spans="1:10" s="7" customFormat="1" ht="15" customHeight="1">
      <c r="A12" s="69">
        <v>17</v>
      </c>
      <c r="B12" s="69">
        <v>2</v>
      </c>
      <c r="C12" s="69">
        <v>27</v>
      </c>
      <c r="D12" s="46" t="s">
        <v>456</v>
      </c>
      <c r="E12" s="70"/>
      <c r="F12" s="93">
        <v>1500</v>
      </c>
      <c r="G12" s="71">
        <f t="shared" si="0"/>
        <v>0</v>
      </c>
      <c r="H12" s="46" t="s">
        <v>461</v>
      </c>
      <c r="I12" s="46"/>
      <c r="J12" s="69" t="s">
        <v>460</v>
      </c>
    </row>
    <row r="13" spans="1:10" s="7" customFormat="1" ht="15" customHeight="1">
      <c r="A13" s="69">
        <v>17</v>
      </c>
      <c r="B13" s="69">
        <v>3</v>
      </c>
      <c r="C13" s="69">
        <v>21</v>
      </c>
      <c r="D13" s="46" t="s">
        <v>489</v>
      </c>
      <c r="E13" s="70">
        <v>1900</v>
      </c>
      <c r="F13" s="93"/>
      <c r="G13" s="71">
        <f t="shared" si="0"/>
        <v>1900</v>
      </c>
      <c r="H13" s="46"/>
      <c r="I13" s="46"/>
      <c r="J13" s="69"/>
    </row>
    <row r="14" spans="1:10" s="7" customFormat="1" ht="99" customHeight="1">
      <c r="A14" s="69">
        <v>17</v>
      </c>
      <c r="B14" s="69">
        <v>4</v>
      </c>
      <c r="C14" s="69">
        <v>14</v>
      </c>
      <c r="D14" s="46" t="s">
        <v>646</v>
      </c>
      <c r="E14" s="70"/>
      <c r="F14" s="93">
        <v>1600</v>
      </c>
      <c r="G14" s="71">
        <f t="shared" si="0"/>
        <v>300</v>
      </c>
      <c r="H14" s="46"/>
      <c r="I14" s="72"/>
      <c r="J14" s="291" t="s">
        <v>641</v>
      </c>
    </row>
    <row r="15" spans="1:10" s="7" customFormat="1" ht="15" customHeight="1">
      <c r="A15" s="69">
        <v>17</v>
      </c>
      <c r="B15" s="69">
        <v>4</v>
      </c>
      <c r="C15" s="69">
        <v>25</v>
      </c>
      <c r="D15" s="46" t="s">
        <v>644</v>
      </c>
      <c r="E15" s="70">
        <v>1900</v>
      </c>
      <c r="F15" s="93"/>
      <c r="G15" s="71">
        <f t="shared" si="0"/>
        <v>2200</v>
      </c>
      <c r="H15" s="46"/>
      <c r="I15" s="46"/>
      <c r="J15" s="69"/>
    </row>
    <row r="16" spans="1:10" s="7" customFormat="1" ht="15" customHeight="1">
      <c r="A16" s="69">
        <v>17</v>
      </c>
      <c r="B16" s="69">
        <v>5</v>
      </c>
      <c r="C16" s="69">
        <v>21</v>
      </c>
      <c r="D16" s="46" t="s">
        <v>645</v>
      </c>
      <c r="E16" s="70">
        <v>2000</v>
      </c>
      <c r="F16" s="93"/>
      <c r="G16" s="71">
        <f>G15+E16-F16</f>
        <v>4200</v>
      </c>
      <c r="H16" s="46"/>
      <c r="I16" s="46"/>
      <c r="J16" s="129" t="s">
        <v>643</v>
      </c>
    </row>
    <row r="17" spans="1:10" s="7" customFormat="1" ht="15" customHeight="1">
      <c r="A17" s="69">
        <v>17</v>
      </c>
      <c r="B17" s="69">
        <v>5</v>
      </c>
      <c r="C17" s="69">
        <v>21</v>
      </c>
      <c r="D17" s="46" t="s">
        <v>647</v>
      </c>
      <c r="E17" s="70"/>
      <c r="F17" s="93">
        <v>300</v>
      </c>
      <c r="G17" s="71">
        <f>G16+E17-F17</f>
        <v>3900</v>
      </c>
      <c r="H17" s="46"/>
      <c r="I17" s="46"/>
      <c r="J17" s="69"/>
    </row>
    <row r="18" spans="1:10" s="7" customFormat="1" ht="15" customHeight="1">
      <c r="A18" s="69">
        <v>17</v>
      </c>
      <c r="B18" s="69">
        <v>5</v>
      </c>
      <c r="C18" s="69">
        <v>23</v>
      </c>
      <c r="D18" s="46" t="s">
        <v>659</v>
      </c>
      <c r="E18" s="70"/>
      <c r="F18" s="93">
        <v>3100</v>
      </c>
      <c r="G18" s="71">
        <f>G17+E18-F18</f>
        <v>800</v>
      </c>
      <c r="H18" s="46"/>
      <c r="I18" s="72"/>
      <c r="J18" s="69"/>
    </row>
    <row r="19" spans="1:10" s="7" customFormat="1" ht="15" customHeight="1">
      <c r="A19" s="69">
        <v>17</v>
      </c>
      <c r="B19" s="69">
        <v>5</v>
      </c>
      <c r="C19" s="69">
        <v>24</v>
      </c>
      <c r="D19" s="46" t="s">
        <v>660</v>
      </c>
      <c r="E19" s="70"/>
      <c r="F19" s="93">
        <v>800</v>
      </c>
      <c r="G19" s="71">
        <f t="shared" si="0"/>
        <v>0</v>
      </c>
      <c r="H19" s="46"/>
      <c r="I19" s="46"/>
      <c r="J19" s="69"/>
    </row>
    <row r="20" spans="1:10" s="7" customFormat="1" ht="15" customHeight="1">
      <c r="A20" s="69">
        <v>17</v>
      </c>
      <c r="B20" s="69">
        <v>5</v>
      </c>
      <c r="C20" s="69">
        <v>27</v>
      </c>
      <c r="D20" s="46" t="s">
        <v>661</v>
      </c>
      <c r="E20" s="70">
        <v>100</v>
      </c>
      <c r="F20" s="93"/>
      <c r="G20" s="71">
        <f t="shared" si="0"/>
        <v>100</v>
      </c>
      <c r="H20" s="46"/>
      <c r="I20" s="46"/>
      <c r="J20" s="69"/>
    </row>
    <row r="21" spans="1:10" s="7" customFormat="1" ht="15" customHeight="1">
      <c r="A21" s="69">
        <v>17</v>
      </c>
      <c r="B21" s="69">
        <v>5</v>
      </c>
      <c r="C21" s="69">
        <v>27</v>
      </c>
      <c r="D21" s="46" t="s">
        <v>662</v>
      </c>
      <c r="E21" s="70"/>
      <c r="F21" s="93">
        <v>100</v>
      </c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9200</v>
      </c>
      <c r="F25" s="93">
        <f>SUM(F4:F24)</f>
        <v>9200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9200</v>
      </c>
      <c r="E26" s="11"/>
      <c r="F26" s="11"/>
      <c r="G26" s="11"/>
      <c r="H26" s="11"/>
      <c r="I26" s="11"/>
      <c r="J26" s="11"/>
    </row>
    <row r="27" spans="1:10" s="7" customFormat="1" ht="54" customHeight="1">
      <c r="A27" s="11"/>
      <c r="B27" s="11"/>
      <c r="C27" s="67" t="s">
        <v>8</v>
      </c>
      <c r="D27" s="73">
        <f>F25</f>
        <v>9200</v>
      </c>
      <c r="E27" s="11" t="s">
        <v>35</v>
      </c>
      <c r="F27" s="329" t="s">
        <v>499</v>
      </c>
      <c r="G27" s="329"/>
      <c r="H27" s="329"/>
      <c r="I27" s="329"/>
      <c r="J27" s="329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136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415</v>
      </c>
      <c r="E30" s="11" t="s">
        <v>11</v>
      </c>
      <c r="F30" s="11" t="s">
        <v>416</v>
      </c>
      <c r="G30" s="66"/>
      <c r="H30" s="66"/>
      <c r="I30" s="66"/>
      <c r="J30" s="66"/>
    </row>
  </sheetData>
  <mergeCells count="13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  <mergeCell ref="F27:J27"/>
  </mergeCells>
  <phoneticPr fontId="22" type="noConversion"/>
  <pageMargins left="0.7" right="0.7" top="0.75" bottom="0.7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J30"/>
  <sheetViews>
    <sheetView workbookViewId="0">
      <selection sqref="A1:J1"/>
    </sheetView>
  </sheetViews>
  <sheetFormatPr defaultRowHeight="14.25"/>
  <cols>
    <col min="1" max="1" width="6.875" customWidth="1"/>
    <col min="4" max="4" width="18.7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429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>
        <v>17</v>
      </c>
      <c r="B5" s="69">
        <v>1</v>
      </c>
      <c r="C5" s="69">
        <v>4</v>
      </c>
      <c r="D5" s="46" t="s">
        <v>425</v>
      </c>
      <c r="E5" s="70">
        <v>200</v>
      </c>
      <c r="F5" s="93"/>
      <c r="G5" s="71">
        <f>E5-F5</f>
        <v>200</v>
      </c>
      <c r="H5" s="46"/>
      <c r="I5" s="46"/>
      <c r="J5" s="69" t="s">
        <v>427</v>
      </c>
    </row>
    <row r="6" spans="1:10" s="7" customFormat="1" ht="15" customHeight="1">
      <c r="A6" s="69">
        <v>17</v>
      </c>
      <c r="B6" s="69">
        <v>1</v>
      </c>
      <c r="C6" s="69">
        <v>6</v>
      </c>
      <c r="D6" s="46" t="s">
        <v>431</v>
      </c>
      <c r="E6" s="70"/>
      <c r="F6" s="93">
        <v>200</v>
      </c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>
        <v>17</v>
      </c>
      <c r="B7" s="69">
        <v>3</v>
      </c>
      <c r="C7" s="69">
        <v>4</v>
      </c>
      <c r="D7" s="46" t="s">
        <v>468</v>
      </c>
      <c r="E7" s="70">
        <v>600</v>
      </c>
      <c r="F7" s="93"/>
      <c r="G7" s="71">
        <f>G6+E7-F7</f>
        <v>600</v>
      </c>
      <c r="H7" s="46"/>
      <c r="I7" s="46"/>
      <c r="J7" s="69"/>
    </row>
    <row r="8" spans="1:10" s="7" customFormat="1" ht="15" customHeight="1">
      <c r="A8" s="69">
        <v>17</v>
      </c>
      <c r="B8" s="69">
        <v>4</v>
      </c>
      <c r="C8" s="69">
        <v>14</v>
      </c>
      <c r="D8" s="46" t="s">
        <v>618</v>
      </c>
      <c r="E8" s="70"/>
      <c r="F8" s="93">
        <v>600</v>
      </c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93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800</v>
      </c>
      <c r="F25" s="93">
        <f>SUM(F4:F24)</f>
        <v>800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800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800</v>
      </c>
      <c r="E27" s="11" t="s">
        <v>35</v>
      </c>
      <c r="F27" s="66" t="s">
        <v>430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426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113</v>
      </c>
      <c r="E30" s="11" t="s">
        <v>11</v>
      </c>
      <c r="F30" s="11" t="s">
        <v>117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J30"/>
  <sheetViews>
    <sheetView workbookViewId="0">
      <selection activeCell="F9" sqref="F9"/>
    </sheetView>
  </sheetViews>
  <sheetFormatPr defaultRowHeight="14.25"/>
  <cols>
    <col min="1" max="1" width="5.875" customWidth="1"/>
    <col min="2" max="2" width="4.25" customWidth="1"/>
    <col min="3" max="3" width="4.375" customWidth="1"/>
    <col min="4" max="4" width="23.6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433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>
        <v>17</v>
      </c>
      <c r="B5" s="69">
        <v>1</v>
      </c>
      <c r="C5" s="69">
        <v>16</v>
      </c>
      <c r="D5" s="46" t="s">
        <v>439</v>
      </c>
      <c r="E5" s="70">
        <v>400</v>
      </c>
      <c r="F5" s="93"/>
      <c r="G5" s="71">
        <f>E5-F5</f>
        <v>400</v>
      </c>
      <c r="H5" s="46" t="s">
        <v>189</v>
      </c>
      <c r="I5" s="46"/>
      <c r="J5" s="69" t="s">
        <v>440</v>
      </c>
    </row>
    <row r="6" spans="1:10" s="7" customFormat="1" ht="15" customHeight="1">
      <c r="A6" s="69">
        <v>17</v>
      </c>
      <c r="B6" s="69">
        <v>1</v>
      </c>
      <c r="C6" s="69">
        <v>20</v>
      </c>
      <c r="D6" s="46" t="s">
        <v>443</v>
      </c>
      <c r="E6" s="70"/>
      <c r="F6" s="93">
        <v>400</v>
      </c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>
        <v>17</v>
      </c>
      <c r="B7" s="69">
        <v>2</v>
      </c>
      <c r="C7" s="69">
        <v>19</v>
      </c>
      <c r="D7" s="46" t="s">
        <v>446</v>
      </c>
      <c r="E7" s="70">
        <v>400</v>
      </c>
      <c r="F7" s="93"/>
      <c r="G7" s="71">
        <f>G6+E7-F7</f>
        <v>400</v>
      </c>
      <c r="H7" s="46" t="s">
        <v>189</v>
      </c>
      <c r="I7" s="46"/>
      <c r="J7" s="69"/>
    </row>
    <row r="8" spans="1:10" s="7" customFormat="1" ht="15" customHeight="1">
      <c r="A8" s="69">
        <v>17</v>
      </c>
      <c r="B8" s="69">
        <v>3</v>
      </c>
      <c r="C8" s="69">
        <v>4</v>
      </c>
      <c r="D8" s="46" t="s">
        <v>469</v>
      </c>
      <c r="E8" s="70">
        <v>2400</v>
      </c>
      <c r="F8" s="93"/>
      <c r="G8" s="71">
        <f t="shared" si="0"/>
        <v>2800</v>
      </c>
      <c r="H8" s="46"/>
      <c r="I8" s="46"/>
      <c r="J8" s="69"/>
    </row>
    <row r="9" spans="1:10" s="7" customFormat="1" ht="15" customHeight="1">
      <c r="A9" s="69">
        <v>17</v>
      </c>
      <c r="B9" s="69">
        <v>4</v>
      </c>
      <c r="C9" s="69">
        <v>14</v>
      </c>
      <c r="D9" s="46" t="s">
        <v>620</v>
      </c>
      <c r="E9" s="70"/>
      <c r="F9" s="93">
        <v>2400</v>
      </c>
      <c r="G9" s="71">
        <f t="shared" si="0"/>
        <v>400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71">
        <f t="shared" si="0"/>
        <v>400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71">
        <f t="shared" si="0"/>
        <v>400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71">
        <f t="shared" si="0"/>
        <v>400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71">
        <f t="shared" si="0"/>
        <v>400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71">
        <f t="shared" si="0"/>
        <v>400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71">
        <f t="shared" si="0"/>
        <v>400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71">
        <f t="shared" si="0"/>
        <v>400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71">
        <f t="shared" si="0"/>
        <v>400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71">
        <f t="shared" si="0"/>
        <v>400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71">
        <f t="shared" si="0"/>
        <v>400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71">
        <f t="shared" si="0"/>
        <v>400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71">
        <f t="shared" si="0"/>
        <v>400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400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400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400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3200</v>
      </c>
      <c r="F25" s="93">
        <f>SUM(F4:F24)</f>
        <v>2800</v>
      </c>
      <c r="G25" s="71">
        <f>E25-F25</f>
        <v>400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3200</v>
      </c>
      <c r="E26" s="11"/>
      <c r="F26" s="11"/>
      <c r="G26" s="11"/>
      <c r="H26" s="11"/>
      <c r="I26" s="11"/>
      <c r="J26" s="11"/>
    </row>
    <row r="27" spans="1:10" s="7" customFormat="1" ht="60" customHeight="1">
      <c r="A27" s="11"/>
      <c r="B27" s="11"/>
      <c r="C27" s="67" t="s">
        <v>8</v>
      </c>
      <c r="D27" s="73">
        <f>F25</f>
        <v>2800</v>
      </c>
      <c r="E27" s="11" t="s">
        <v>35</v>
      </c>
      <c r="F27" s="66" t="s">
        <v>619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400</v>
      </c>
      <c r="E28" s="67" t="s">
        <v>111</v>
      </c>
      <c r="F28" s="66" t="s">
        <v>434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435</v>
      </c>
      <c r="E30" s="11" t="s">
        <v>11</v>
      </c>
      <c r="F30" s="11" t="s">
        <v>435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J30"/>
  <sheetViews>
    <sheetView workbookViewId="0">
      <selection activeCell="F6" sqref="F6"/>
    </sheetView>
  </sheetViews>
  <sheetFormatPr defaultRowHeight="14.25"/>
  <cols>
    <col min="1" max="1" width="5.375" customWidth="1"/>
    <col min="2" max="2" width="4.75" customWidth="1"/>
    <col min="3" max="3" width="5.125" customWidth="1"/>
    <col min="4" max="4" width="20.125" customWidth="1"/>
    <col min="5" max="5" width="11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444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>
        <v>17</v>
      </c>
      <c r="B5" s="69">
        <v>2</v>
      </c>
      <c r="C5" s="69">
        <v>19</v>
      </c>
      <c r="D5" s="46" t="s">
        <v>448</v>
      </c>
      <c r="E5" s="70">
        <v>600</v>
      </c>
      <c r="F5" s="71">
        <v>0</v>
      </c>
      <c r="G5" s="93">
        <f>E5-F5</f>
        <v>600</v>
      </c>
      <c r="H5" s="46" t="s">
        <v>189</v>
      </c>
      <c r="I5" s="46"/>
      <c r="J5" s="69" t="s">
        <v>449</v>
      </c>
    </row>
    <row r="6" spans="1:10" s="7" customFormat="1" ht="15" customHeight="1">
      <c r="A6" s="69">
        <v>17</v>
      </c>
      <c r="B6" s="69">
        <v>4</v>
      </c>
      <c r="C6" s="69">
        <v>14</v>
      </c>
      <c r="D6" s="46" t="s">
        <v>621</v>
      </c>
      <c r="E6" s="70"/>
      <c r="F6" s="71">
        <v>600</v>
      </c>
      <c r="G6" s="93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93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93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93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93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93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93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93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93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93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93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93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93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93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93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93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93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93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93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600</v>
      </c>
      <c r="F25" s="71">
        <f>SUM(F4:F24)</f>
        <v>600</v>
      </c>
      <c r="G25" s="93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600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600</v>
      </c>
      <c r="E27" s="11" t="s">
        <v>35</v>
      </c>
      <c r="F27" s="66" t="s">
        <v>447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452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451</v>
      </c>
      <c r="E30" s="11" t="s">
        <v>11</v>
      </c>
      <c r="F30" s="11" t="s">
        <v>450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J30"/>
  <sheetViews>
    <sheetView workbookViewId="0">
      <selection sqref="A1:J1"/>
    </sheetView>
  </sheetViews>
  <sheetFormatPr defaultRowHeight="14.25"/>
  <cols>
    <col min="1" max="1" width="5.75" customWidth="1"/>
    <col min="2" max="3" width="4.875" customWidth="1"/>
    <col min="4" max="4" width="28.875" customWidth="1"/>
    <col min="6" max="6" width="17.75" style="123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502</v>
      </c>
      <c r="E2" s="11" t="s">
        <v>39</v>
      </c>
      <c r="F2" s="292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>
        <v>17</v>
      </c>
      <c r="B5" s="69">
        <v>3</v>
      </c>
      <c r="C5" s="69">
        <v>29</v>
      </c>
      <c r="D5" s="46" t="s">
        <v>507</v>
      </c>
      <c r="E5" s="70">
        <v>2400</v>
      </c>
      <c r="F5" s="93"/>
      <c r="G5" s="71">
        <f>E5-F5</f>
        <v>2400</v>
      </c>
      <c r="H5" s="46" t="s">
        <v>189</v>
      </c>
      <c r="I5" s="46"/>
      <c r="J5" s="69" t="s">
        <v>504</v>
      </c>
    </row>
    <row r="6" spans="1:10" s="7" customFormat="1" ht="15" customHeight="1">
      <c r="A6" s="69">
        <v>17</v>
      </c>
      <c r="B6" s="69">
        <v>4</v>
      </c>
      <c r="C6" s="69">
        <v>14</v>
      </c>
      <c r="D6" s="46" t="s">
        <v>622</v>
      </c>
      <c r="E6" s="70"/>
      <c r="F6" s="93">
        <v>1200</v>
      </c>
      <c r="G6" s="71">
        <f t="shared" ref="G6:G24" si="0">G5+E6-F6</f>
        <v>1200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93"/>
      <c r="G7" s="71">
        <f>G6+E7-F7</f>
        <v>1200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93"/>
      <c r="G8" s="71">
        <f t="shared" si="0"/>
        <v>1200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93"/>
      <c r="G9" s="71">
        <f t="shared" si="0"/>
        <v>1200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71">
        <f t="shared" si="0"/>
        <v>1200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71">
        <f t="shared" si="0"/>
        <v>1200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71">
        <f t="shared" si="0"/>
        <v>1200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71">
        <f t="shared" si="0"/>
        <v>1200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71">
        <f t="shared" si="0"/>
        <v>1200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71">
        <f t="shared" si="0"/>
        <v>1200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71">
        <f t="shared" si="0"/>
        <v>1200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71">
        <f t="shared" si="0"/>
        <v>1200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71">
        <f t="shared" si="0"/>
        <v>1200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71">
        <f t="shared" si="0"/>
        <v>1200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71">
        <f t="shared" si="0"/>
        <v>1200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71">
        <f t="shared" si="0"/>
        <v>1200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1200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1200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1200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2400</v>
      </c>
      <c r="F25" s="93">
        <f>SUM(F4:F24)</f>
        <v>1200</v>
      </c>
      <c r="G25" s="71">
        <f>E25-F25</f>
        <v>1200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2400</v>
      </c>
      <c r="E26" s="11"/>
      <c r="F26" s="121"/>
      <c r="G26" s="11"/>
      <c r="H26" s="11"/>
      <c r="I26" s="11"/>
      <c r="J26" s="11"/>
    </row>
    <row r="27" spans="1:10" s="7" customFormat="1" ht="32.25" customHeight="1">
      <c r="A27" s="11"/>
      <c r="B27" s="11"/>
      <c r="C27" s="67" t="s">
        <v>8</v>
      </c>
      <c r="D27" s="73">
        <f>F25</f>
        <v>1200</v>
      </c>
      <c r="E27" s="11" t="s">
        <v>35</v>
      </c>
      <c r="F27" s="288" t="s">
        <v>503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1200</v>
      </c>
      <c r="E28" s="67" t="s">
        <v>111</v>
      </c>
      <c r="F28" s="288" t="s">
        <v>163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288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168</v>
      </c>
      <c r="E30" s="11" t="s">
        <v>11</v>
      </c>
      <c r="F30" s="280" t="s">
        <v>117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J30"/>
  <sheetViews>
    <sheetView workbookViewId="0">
      <selection activeCell="D6" sqref="D6"/>
    </sheetView>
  </sheetViews>
  <sheetFormatPr defaultRowHeight="14.25"/>
  <cols>
    <col min="1" max="3" width="3.625" customWidth="1"/>
    <col min="4" max="4" width="31.875" customWidth="1"/>
    <col min="5" max="5" width="12.625" customWidth="1"/>
    <col min="6" max="6" width="13.625" customWidth="1"/>
    <col min="8" max="8" width="12.625" customWidth="1"/>
    <col min="10" max="10" width="44.12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544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>
        <v>17</v>
      </c>
      <c r="B5" s="69">
        <v>4</v>
      </c>
      <c r="C5" s="69">
        <v>11</v>
      </c>
      <c r="D5" s="46" t="s">
        <v>545</v>
      </c>
      <c r="E5" s="70">
        <v>300</v>
      </c>
      <c r="F5" s="93"/>
      <c r="G5" s="71">
        <f>E5-F5</f>
        <v>300</v>
      </c>
      <c r="H5" s="46" t="s">
        <v>189</v>
      </c>
      <c r="I5" s="46"/>
      <c r="J5" s="69" t="s">
        <v>548</v>
      </c>
    </row>
    <row r="6" spans="1:10" s="7" customFormat="1" ht="15" customHeight="1">
      <c r="A6" s="69">
        <v>17</v>
      </c>
      <c r="B6" s="69">
        <v>4</v>
      </c>
      <c r="C6" s="69">
        <v>14</v>
      </c>
      <c r="D6" s="46" t="s">
        <v>623</v>
      </c>
      <c r="E6" s="70"/>
      <c r="F6" s="93">
        <v>300</v>
      </c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93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93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93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300</v>
      </c>
      <c r="F25" s="93">
        <f>SUM(F4:F24)</f>
        <v>300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300</v>
      </c>
      <c r="E26" s="11"/>
      <c r="F26" s="11"/>
      <c r="G26" s="11"/>
      <c r="H26" s="11"/>
      <c r="I26" s="11"/>
      <c r="J26" s="11"/>
    </row>
    <row r="27" spans="1:10" s="7" customFormat="1" ht="30.75" customHeight="1">
      <c r="A27" s="11"/>
      <c r="B27" s="11"/>
      <c r="C27" s="67" t="s">
        <v>8</v>
      </c>
      <c r="D27" s="73">
        <f>F25</f>
        <v>300</v>
      </c>
      <c r="E27" s="11" t="s">
        <v>35</v>
      </c>
      <c r="F27" s="66" t="s">
        <v>546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203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168</v>
      </c>
      <c r="E30" s="11" t="s">
        <v>11</v>
      </c>
      <c r="F30" s="11" t="s">
        <v>168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J30"/>
  <sheetViews>
    <sheetView workbookViewId="0">
      <selection sqref="A1:J1"/>
    </sheetView>
  </sheetViews>
  <sheetFormatPr defaultRowHeight="14.25"/>
  <cols>
    <col min="1" max="3" width="4.5" customWidth="1"/>
    <col min="4" max="4" width="23.5" customWidth="1"/>
    <col min="5" max="5" width="14.75" customWidth="1"/>
    <col min="6" max="6" width="14.875" customWidth="1"/>
    <col min="8" max="8" width="12.625" customWidth="1"/>
    <col min="10" max="10" width="45.3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543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>
        <v>17</v>
      </c>
      <c r="B5" s="69">
        <v>4</v>
      </c>
      <c r="C5" s="69">
        <v>11</v>
      </c>
      <c r="D5" s="46" t="s">
        <v>547</v>
      </c>
      <c r="E5" s="70">
        <v>300</v>
      </c>
      <c r="F5" s="93"/>
      <c r="G5" s="71">
        <f>E5-F5</f>
        <v>300</v>
      </c>
      <c r="H5" s="46" t="s">
        <v>189</v>
      </c>
      <c r="I5" s="46"/>
      <c r="J5" s="69" t="s">
        <v>548</v>
      </c>
    </row>
    <row r="6" spans="1:10" s="7" customFormat="1" ht="15" customHeight="1">
      <c r="A6" s="69">
        <v>17</v>
      </c>
      <c r="B6" s="69">
        <v>4</v>
      </c>
      <c r="C6" s="69">
        <v>14</v>
      </c>
      <c r="D6" s="46" t="s">
        <v>624</v>
      </c>
      <c r="E6" s="70"/>
      <c r="F6" s="93">
        <v>300</v>
      </c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93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93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93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300</v>
      </c>
      <c r="F25" s="93">
        <f>SUM(F4:F24)</f>
        <v>300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300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300</v>
      </c>
      <c r="E27" s="11" t="s">
        <v>35</v>
      </c>
      <c r="F27" s="66" t="s">
        <v>542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203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168</v>
      </c>
      <c r="E30" s="11" t="s">
        <v>11</v>
      </c>
      <c r="F30" s="11" t="s">
        <v>168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3"/>
  <sheetViews>
    <sheetView zoomScaleNormal="100" workbookViewId="0">
      <pane xSplit="10" ySplit="4" topLeftCell="K5" activePane="bottomRight" state="frozenSplit"/>
      <selection pane="topRight" activeCell="J1" sqref="J1"/>
      <selection pane="bottomLeft" activeCell="A3" sqref="A3"/>
      <selection pane="bottomRight" activeCell="G8" sqref="G8"/>
    </sheetView>
  </sheetViews>
  <sheetFormatPr defaultRowHeight="12"/>
  <cols>
    <col min="1" max="2" width="2.875" style="7" customWidth="1"/>
    <col min="3" max="3" width="2.875" style="10" customWidth="1"/>
    <col min="4" max="4" width="35.75" style="7" customWidth="1"/>
    <col min="5" max="6" width="11.125" style="7" customWidth="1"/>
    <col min="7" max="7" width="13" style="7" customWidth="1"/>
    <col min="8" max="8" width="7.375" style="11" customWidth="1"/>
    <col min="9" max="9" width="5.625" style="7" customWidth="1"/>
    <col min="10" max="10" width="54.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118</v>
      </c>
      <c r="E2" s="16" t="s">
        <v>42</v>
      </c>
      <c r="F2" s="9" t="s">
        <v>2</v>
      </c>
      <c r="G2" s="11"/>
      <c r="H2" s="68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354</v>
      </c>
      <c r="E5" s="219">
        <v>172560</v>
      </c>
      <c r="F5" s="194">
        <v>155520</v>
      </c>
      <c r="G5" s="195">
        <f>E5-F5</f>
        <v>17040</v>
      </c>
      <c r="H5" s="222"/>
      <c r="I5" s="221"/>
      <c r="J5" s="242" t="s">
        <v>367</v>
      </c>
    </row>
    <row r="6" spans="1:10" ht="14.25" customHeight="1">
      <c r="A6" s="6">
        <v>17</v>
      </c>
      <c r="B6" s="6">
        <v>3</v>
      </c>
      <c r="C6" s="6">
        <v>18</v>
      </c>
      <c r="D6" s="2" t="s">
        <v>483</v>
      </c>
      <c r="E6" s="4">
        <v>12720</v>
      </c>
      <c r="F6" s="35"/>
      <c r="G6" s="40">
        <f t="shared" ref="G6:G14" si="0">G5+E6-F6</f>
        <v>29760</v>
      </c>
      <c r="H6" s="92"/>
      <c r="I6" s="5"/>
      <c r="J6" s="36"/>
    </row>
    <row r="7" spans="1:10" ht="14.25" customHeight="1">
      <c r="A7" s="6">
        <v>17</v>
      </c>
      <c r="B7" s="6">
        <v>4</v>
      </c>
      <c r="C7" s="6">
        <v>2</v>
      </c>
      <c r="D7" s="279" t="s">
        <v>527</v>
      </c>
      <c r="E7" s="4"/>
      <c r="F7" s="35"/>
      <c r="G7" s="40">
        <f t="shared" si="0"/>
        <v>29760</v>
      </c>
      <c r="H7" s="92"/>
      <c r="I7" s="5"/>
      <c r="J7" s="36"/>
    </row>
    <row r="8" spans="1:10" ht="14.25" customHeight="1">
      <c r="A8" s="6">
        <v>17</v>
      </c>
      <c r="B8" s="6">
        <v>4</v>
      </c>
      <c r="C8" s="6">
        <v>14</v>
      </c>
      <c r="D8" s="2" t="s">
        <v>650</v>
      </c>
      <c r="E8" s="4"/>
      <c r="F8" s="35">
        <v>27360</v>
      </c>
      <c r="G8" s="40">
        <f t="shared" si="0"/>
        <v>2400</v>
      </c>
      <c r="H8" s="92"/>
      <c r="I8" s="5"/>
      <c r="J8" s="6" t="s">
        <v>626</v>
      </c>
    </row>
    <row r="9" spans="1:10" ht="14.25" customHeight="1">
      <c r="A9" s="6"/>
      <c r="B9" s="6"/>
      <c r="C9" s="6"/>
      <c r="D9" s="37"/>
      <c r="E9" s="4"/>
      <c r="F9" s="35"/>
      <c r="G9" s="40">
        <f t="shared" si="0"/>
        <v>2400</v>
      </c>
      <c r="H9" s="92"/>
      <c r="I9" s="5"/>
      <c r="J9" s="36"/>
    </row>
    <row r="10" spans="1:10" ht="14.25" customHeight="1">
      <c r="A10" s="6"/>
      <c r="B10" s="6"/>
      <c r="C10" s="6"/>
      <c r="D10" s="37"/>
      <c r="E10" s="4"/>
      <c r="F10" s="43"/>
      <c r="G10" s="40">
        <f t="shared" si="0"/>
        <v>2400</v>
      </c>
      <c r="H10" s="92"/>
      <c r="I10" s="5"/>
      <c r="J10" s="36"/>
    </row>
    <row r="11" spans="1:10" ht="14.25" customHeight="1">
      <c r="A11" s="6"/>
      <c r="B11" s="6"/>
      <c r="C11" s="6"/>
      <c r="D11" s="37"/>
      <c r="E11" s="4"/>
      <c r="F11" s="35"/>
      <c r="G11" s="40">
        <f t="shared" si="0"/>
        <v>2400</v>
      </c>
      <c r="H11" s="92"/>
      <c r="I11" s="5"/>
      <c r="J11" s="36"/>
    </row>
    <row r="12" spans="1:10" ht="14.25" customHeight="1">
      <c r="A12" s="6"/>
      <c r="B12" s="6"/>
      <c r="C12" s="6"/>
      <c r="D12" s="37"/>
      <c r="E12" s="4"/>
      <c r="F12" s="35"/>
      <c r="G12" s="40">
        <f t="shared" si="0"/>
        <v>2400</v>
      </c>
      <c r="H12" s="92"/>
      <c r="I12" s="5"/>
      <c r="J12" s="36"/>
    </row>
    <row r="13" spans="1:10" ht="14.25" customHeight="1">
      <c r="A13" s="6"/>
      <c r="B13" s="6"/>
      <c r="C13" s="6"/>
      <c r="D13" s="37"/>
      <c r="E13" s="4"/>
      <c r="F13" s="35"/>
      <c r="G13" s="40">
        <f t="shared" si="0"/>
        <v>2400</v>
      </c>
      <c r="H13" s="92"/>
      <c r="I13" s="5"/>
      <c r="J13" s="36"/>
    </row>
    <row r="14" spans="1:10" ht="14.25" customHeight="1">
      <c r="A14" s="6"/>
      <c r="B14" s="6"/>
      <c r="C14" s="6"/>
      <c r="D14" s="37"/>
      <c r="E14" s="4"/>
      <c r="F14" s="35"/>
      <c r="G14" s="40">
        <f t="shared" si="0"/>
        <v>2400</v>
      </c>
      <c r="H14" s="92"/>
      <c r="I14" s="13"/>
      <c r="J14" s="36"/>
    </row>
    <row r="15" spans="1:10" ht="14.25" customHeight="1">
      <c r="A15" s="6"/>
      <c r="B15" s="6"/>
      <c r="C15" s="6"/>
      <c r="D15" s="37"/>
      <c r="E15" s="4"/>
      <c r="F15" s="35"/>
      <c r="G15" s="40">
        <f>G14+E15-F15</f>
        <v>2400</v>
      </c>
      <c r="H15" s="92"/>
      <c r="I15" s="5"/>
      <c r="J15" s="36"/>
    </row>
    <row r="16" spans="1:10" ht="14.25" customHeight="1">
      <c r="A16" s="6"/>
      <c r="B16" s="6"/>
      <c r="C16" s="6"/>
      <c r="D16" s="37"/>
      <c r="E16" s="4"/>
      <c r="F16" s="35"/>
      <c r="G16" s="40">
        <f t="shared" ref="G16:G24" si="1">G15+E16-F16</f>
        <v>2400</v>
      </c>
      <c r="H16" s="92"/>
      <c r="I16" s="5"/>
      <c r="J16" s="36"/>
    </row>
    <row r="17" spans="1:10" ht="14.25" customHeight="1">
      <c r="A17" s="6"/>
      <c r="B17" s="6"/>
      <c r="C17" s="6"/>
      <c r="D17" s="37"/>
      <c r="E17" s="4"/>
      <c r="F17" s="35"/>
      <c r="G17" s="40">
        <f t="shared" si="1"/>
        <v>2400</v>
      </c>
      <c r="H17" s="92"/>
      <c r="I17" s="5"/>
      <c r="J17" s="6"/>
    </row>
    <row r="18" spans="1:10" ht="14.25" customHeight="1">
      <c r="A18" s="6"/>
      <c r="B18" s="6"/>
      <c r="C18" s="6"/>
      <c r="D18" s="37"/>
      <c r="E18" s="4"/>
      <c r="F18" s="35"/>
      <c r="G18" s="40">
        <f t="shared" si="1"/>
        <v>2400</v>
      </c>
      <c r="H18" s="92"/>
      <c r="I18" s="5"/>
      <c r="J18" s="6"/>
    </row>
    <row r="19" spans="1:10" ht="14.25" customHeight="1">
      <c r="A19" s="6"/>
      <c r="B19" s="6"/>
      <c r="C19" s="6"/>
      <c r="D19" s="37"/>
      <c r="E19" s="4"/>
      <c r="F19" s="35"/>
      <c r="G19" s="40">
        <f t="shared" si="1"/>
        <v>2400</v>
      </c>
      <c r="H19" s="92"/>
      <c r="I19" s="5"/>
      <c r="J19" s="6"/>
    </row>
    <row r="20" spans="1:10" ht="14.25" customHeight="1">
      <c r="A20" s="6"/>
      <c r="B20" s="6"/>
      <c r="C20" s="6"/>
      <c r="D20" s="37"/>
      <c r="E20" s="4"/>
      <c r="F20" s="35"/>
      <c r="G20" s="40">
        <f t="shared" si="1"/>
        <v>2400</v>
      </c>
      <c r="H20" s="92"/>
      <c r="I20" s="5"/>
      <c r="J20" s="6"/>
    </row>
    <row r="21" spans="1:10" ht="14.25" customHeight="1">
      <c r="A21" s="6"/>
      <c r="B21" s="6"/>
      <c r="C21" s="6"/>
      <c r="D21" s="37"/>
      <c r="E21" s="4"/>
      <c r="F21" s="43"/>
      <c r="G21" s="40">
        <f t="shared" si="1"/>
        <v>2400</v>
      </c>
      <c r="H21" s="92"/>
      <c r="I21" s="5"/>
      <c r="J21" s="6"/>
    </row>
    <row r="22" spans="1:10" ht="14.25" customHeight="1">
      <c r="A22" s="6"/>
      <c r="B22" s="6"/>
      <c r="C22" s="6"/>
      <c r="D22" s="37"/>
      <c r="E22" s="4"/>
      <c r="F22" s="35"/>
      <c r="G22" s="40">
        <f t="shared" si="1"/>
        <v>2400</v>
      </c>
      <c r="H22" s="92"/>
      <c r="I22" s="5"/>
      <c r="J22" s="6"/>
    </row>
    <row r="23" spans="1:10" ht="14.25" customHeight="1">
      <c r="A23" s="6"/>
      <c r="B23" s="6"/>
      <c r="C23" s="6"/>
      <c r="D23" s="37"/>
      <c r="E23" s="4"/>
      <c r="F23" s="35"/>
      <c r="G23" s="40">
        <f t="shared" si="1"/>
        <v>2400</v>
      </c>
      <c r="H23" s="92"/>
      <c r="I23" s="5"/>
      <c r="J23" s="6"/>
    </row>
    <row r="24" spans="1:10" ht="14.25" customHeight="1">
      <c r="A24" s="6"/>
      <c r="B24" s="6"/>
      <c r="C24" s="6"/>
      <c r="D24" s="37"/>
      <c r="E24" s="4"/>
      <c r="F24" s="35"/>
      <c r="G24" s="40">
        <f t="shared" si="1"/>
        <v>2400</v>
      </c>
      <c r="H24" s="92"/>
      <c r="I24" s="5"/>
      <c r="J24" s="6"/>
    </row>
    <row r="25" spans="1:10" ht="16.5" customHeight="1">
      <c r="A25" s="308" t="s">
        <v>52</v>
      </c>
      <c r="B25" s="308"/>
      <c r="C25" s="308"/>
      <c r="D25" s="2"/>
      <c r="E25" s="4">
        <f>SUM(E5:E24)</f>
        <v>185280</v>
      </c>
      <c r="F25" s="35">
        <f>SUM(F5:F24)</f>
        <v>182880</v>
      </c>
      <c r="G25" s="40">
        <f>E25-F25</f>
        <v>2400</v>
      </c>
      <c r="H25" s="69"/>
      <c r="I25" s="6"/>
      <c r="J25" s="6"/>
    </row>
    <row r="26" spans="1:10">
      <c r="C26" s="15" t="s">
        <v>53</v>
      </c>
      <c r="D26" s="14">
        <f>E25</f>
        <v>185280</v>
      </c>
      <c r="F26" s="16"/>
      <c r="G26" s="18"/>
    </row>
    <row r="27" spans="1:10" ht="12" customHeight="1">
      <c r="C27" s="15" t="s">
        <v>54</v>
      </c>
      <c r="D27" s="14">
        <f>F25</f>
        <v>182880</v>
      </c>
      <c r="E27" s="16" t="s">
        <v>55</v>
      </c>
      <c r="F27" s="18" t="s">
        <v>528</v>
      </c>
      <c r="G27" s="315" t="s">
        <v>625</v>
      </c>
      <c r="H27" s="315"/>
      <c r="I27" s="315"/>
      <c r="J27" s="315"/>
    </row>
    <row r="28" spans="1:10">
      <c r="C28" s="15" t="s">
        <v>56</v>
      </c>
      <c r="D28" s="14">
        <f>G25</f>
        <v>2400</v>
      </c>
      <c r="E28" s="15" t="s">
        <v>112</v>
      </c>
      <c r="F28" s="38" t="s">
        <v>116</v>
      </c>
      <c r="G28" s="315"/>
      <c r="H28" s="315"/>
      <c r="I28" s="315"/>
      <c r="J28" s="315"/>
    </row>
    <row r="29" spans="1:10">
      <c r="E29" s="23"/>
      <c r="F29" s="8"/>
      <c r="G29" s="315"/>
      <c r="H29" s="315"/>
      <c r="I29" s="315"/>
      <c r="J29" s="315"/>
    </row>
    <row r="30" spans="1:10">
      <c r="A30" s="306" t="s">
        <v>57</v>
      </c>
      <c r="B30" s="306"/>
      <c r="C30" s="306"/>
      <c r="D30" s="7" t="s">
        <v>117</v>
      </c>
      <c r="E30" s="16" t="s">
        <v>58</v>
      </c>
      <c r="F30" s="7" t="s">
        <v>113</v>
      </c>
      <c r="G30" s="315"/>
      <c r="H30" s="315"/>
      <c r="I30" s="315"/>
      <c r="J30" s="315"/>
    </row>
    <row r="31" spans="1:10">
      <c r="G31" s="315"/>
      <c r="H31" s="315"/>
      <c r="I31" s="315"/>
      <c r="J31" s="315"/>
    </row>
    <row r="32" spans="1:10">
      <c r="G32" s="315"/>
      <c r="H32" s="315"/>
      <c r="I32" s="315"/>
      <c r="J32" s="315"/>
    </row>
    <row r="33" spans="7:10">
      <c r="G33" s="315"/>
      <c r="H33" s="315"/>
      <c r="I33" s="315"/>
      <c r="J33" s="315"/>
    </row>
  </sheetData>
  <mergeCells count="13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  <mergeCell ref="G27:J3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J30"/>
  <sheetViews>
    <sheetView topLeftCell="A7" workbookViewId="0">
      <selection activeCell="F10" sqref="F10"/>
    </sheetView>
  </sheetViews>
  <sheetFormatPr defaultRowHeight="14.25"/>
  <cols>
    <col min="1" max="1" width="4.5" customWidth="1"/>
    <col min="2" max="2" width="5" customWidth="1"/>
    <col min="3" max="3" width="4.5" customWidth="1"/>
    <col min="4" max="4" width="30.87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632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>
        <v>17</v>
      </c>
      <c r="B5" s="69">
        <v>5</v>
      </c>
      <c r="C5" s="69">
        <v>9</v>
      </c>
      <c r="D5" s="46" t="s">
        <v>633</v>
      </c>
      <c r="E5" s="70">
        <v>800</v>
      </c>
      <c r="F5" s="93"/>
      <c r="G5" s="294">
        <f>E5-F5</f>
        <v>800</v>
      </c>
      <c r="H5" s="46" t="s">
        <v>189</v>
      </c>
      <c r="I5" s="46"/>
      <c r="J5" s="69" t="s">
        <v>634</v>
      </c>
    </row>
    <row r="6" spans="1:10" s="7" customFormat="1" ht="15" customHeight="1">
      <c r="A6" s="69">
        <v>17</v>
      </c>
      <c r="B6" s="69">
        <v>5</v>
      </c>
      <c r="C6" s="69">
        <v>11</v>
      </c>
      <c r="D6" s="46" t="s">
        <v>640</v>
      </c>
      <c r="E6" s="70"/>
      <c r="F6" s="93">
        <v>800</v>
      </c>
      <c r="G6" s="294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93"/>
      <c r="G7" s="294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93"/>
      <c r="G8" s="294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93"/>
      <c r="G9" s="294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129"/>
      <c r="G10" s="294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93"/>
      <c r="G11" s="294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93"/>
      <c r="G12" s="294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93"/>
      <c r="G13" s="294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93"/>
      <c r="G14" s="294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93"/>
      <c r="G15" s="294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93"/>
      <c r="G16" s="294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93"/>
      <c r="G17" s="294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93"/>
      <c r="G18" s="294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93"/>
      <c r="G19" s="294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93"/>
      <c r="G20" s="294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93"/>
      <c r="G21" s="294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93"/>
      <c r="G22" s="294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93"/>
      <c r="G23" s="294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93"/>
      <c r="G24" s="294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800</v>
      </c>
      <c r="F25" s="93">
        <f>SUM(F4:F24)</f>
        <v>800</v>
      </c>
      <c r="G25" s="294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800</v>
      </c>
      <c r="E26" s="11"/>
      <c r="F26" s="11"/>
      <c r="G26" s="11"/>
      <c r="H26" s="11"/>
      <c r="I26" s="11"/>
      <c r="J26" s="11"/>
    </row>
    <row r="27" spans="1:10" s="7" customFormat="1" ht="30.75" customHeight="1">
      <c r="A27" s="11"/>
      <c r="B27" s="11"/>
      <c r="C27" s="67" t="s">
        <v>8</v>
      </c>
      <c r="D27" s="73">
        <f>F25</f>
        <v>800</v>
      </c>
      <c r="E27" s="11" t="s">
        <v>35</v>
      </c>
      <c r="F27" s="66" t="s">
        <v>635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636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637</v>
      </c>
      <c r="E30" s="11" t="s">
        <v>11</v>
      </c>
      <c r="F30" s="11" t="s">
        <v>637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  <pageSetup orientation="portrait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J30"/>
  <sheetViews>
    <sheetView workbookViewId="0">
      <selection activeCell="H5" sqref="H5:J12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191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0</v>
      </c>
      <c r="E27" s="11" t="s">
        <v>35</v>
      </c>
      <c r="F27" s="66" t="s">
        <v>195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196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197</v>
      </c>
      <c r="E30" s="11" t="s">
        <v>11</v>
      </c>
      <c r="F30" s="11" t="s">
        <v>197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J30"/>
  <sheetViews>
    <sheetView workbookViewId="0">
      <selection activeCell="H5" sqref="H5:J12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191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0</v>
      </c>
      <c r="E27" s="11" t="s">
        <v>35</v>
      </c>
      <c r="F27" s="66" t="s">
        <v>195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196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197</v>
      </c>
      <c r="E30" s="11" t="s">
        <v>11</v>
      </c>
      <c r="F30" s="11" t="s">
        <v>197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J30"/>
  <sheetViews>
    <sheetView workbookViewId="0">
      <selection activeCell="H5" sqref="H5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191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/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0</v>
      </c>
      <c r="E27" s="11" t="s">
        <v>35</v>
      </c>
      <c r="F27" s="66" t="s">
        <v>195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196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197</v>
      </c>
      <c r="E30" s="11" t="s">
        <v>11</v>
      </c>
      <c r="F30" s="11" t="s">
        <v>197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J30"/>
  <sheetViews>
    <sheetView workbookViewId="0">
      <selection activeCell="H5" sqref="H5:J12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191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0</v>
      </c>
      <c r="E27" s="11" t="s">
        <v>35</v>
      </c>
      <c r="F27" s="66" t="s">
        <v>195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196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197</v>
      </c>
      <c r="E30" s="11" t="s">
        <v>11</v>
      </c>
      <c r="F30" s="11" t="s">
        <v>197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J30"/>
  <sheetViews>
    <sheetView workbookViewId="0">
      <selection activeCell="H5" sqref="H5:J12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191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0</v>
      </c>
      <c r="E27" s="11" t="s">
        <v>35</v>
      </c>
      <c r="F27" s="66" t="s">
        <v>195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196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197</v>
      </c>
      <c r="E30" s="11" t="s">
        <v>11</v>
      </c>
      <c r="F30" s="11" t="s">
        <v>197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J30"/>
  <sheetViews>
    <sheetView workbookViewId="0">
      <selection activeCell="H5" sqref="H5:J12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191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0</v>
      </c>
      <c r="E27" s="11" t="s">
        <v>35</v>
      </c>
      <c r="F27" s="66" t="s">
        <v>195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196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197</v>
      </c>
      <c r="E30" s="11" t="s">
        <v>11</v>
      </c>
      <c r="F30" s="11" t="s">
        <v>197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J30"/>
  <sheetViews>
    <sheetView workbookViewId="0">
      <selection activeCell="H5" sqref="H5:J12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191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0</v>
      </c>
      <c r="E27" s="11" t="s">
        <v>35</v>
      </c>
      <c r="F27" s="66" t="s">
        <v>195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196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197</v>
      </c>
      <c r="E30" s="11" t="s">
        <v>11</v>
      </c>
      <c r="F30" s="11" t="s">
        <v>197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J30"/>
  <sheetViews>
    <sheetView workbookViewId="0">
      <selection sqref="A1:J1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191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0</v>
      </c>
      <c r="E27" s="11" t="s">
        <v>35</v>
      </c>
      <c r="F27" s="66" t="s">
        <v>195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196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197</v>
      </c>
      <c r="E30" s="11" t="s">
        <v>11</v>
      </c>
      <c r="F30" s="11" t="s">
        <v>197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J30"/>
  <sheetViews>
    <sheetView workbookViewId="0">
      <selection activeCell="K36" sqref="K36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11" t="s">
        <v>191</v>
      </c>
      <c r="E2" s="11" t="s">
        <v>39</v>
      </c>
      <c r="F2" s="67"/>
      <c r="G2" s="11"/>
      <c r="H2" s="68"/>
      <c r="I2" s="68"/>
      <c r="J2" s="11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11"/>
      <c r="B26" s="11"/>
      <c r="C26" s="67" t="s">
        <v>7</v>
      </c>
      <c r="D26" s="73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7" t="s">
        <v>8</v>
      </c>
      <c r="D27" s="73">
        <f>F25</f>
        <v>0</v>
      </c>
      <c r="E27" s="11" t="s">
        <v>35</v>
      </c>
      <c r="F27" s="66" t="s">
        <v>195</v>
      </c>
      <c r="G27" s="66"/>
      <c r="H27" s="66"/>
      <c r="I27" s="66"/>
      <c r="J27" s="66"/>
    </row>
    <row r="28" spans="1:10" s="7" customFormat="1" ht="15" customHeight="1">
      <c r="A28" s="11"/>
      <c r="B28" s="11"/>
      <c r="C28" s="67" t="s">
        <v>9</v>
      </c>
      <c r="D28" s="73">
        <f>G25</f>
        <v>0</v>
      </c>
      <c r="E28" s="67" t="s">
        <v>111</v>
      </c>
      <c r="F28" s="66" t="s">
        <v>196</v>
      </c>
      <c r="G28" s="11"/>
      <c r="H28" s="66"/>
      <c r="I28" s="11"/>
      <c r="J28" s="11"/>
    </row>
    <row r="29" spans="1:10" s="7" customFormat="1" ht="15" customHeight="1">
      <c r="A29" s="11"/>
      <c r="B29" s="11"/>
      <c r="C29" s="67"/>
      <c r="D29" s="11"/>
      <c r="E29" s="67"/>
      <c r="F29" s="66"/>
      <c r="G29" s="66"/>
      <c r="H29" s="66"/>
      <c r="I29" s="66"/>
      <c r="J29" s="66"/>
    </row>
    <row r="30" spans="1:10" s="7" customFormat="1" ht="15" customHeight="1">
      <c r="A30" s="321" t="s">
        <v>10</v>
      </c>
      <c r="B30" s="321"/>
      <c r="C30" s="321"/>
      <c r="D30" s="11" t="s">
        <v>197</v>
      </c>
      <c r="E30" s="11" t="s">
        <v>11</v>
      </c>
      <c r="F30" s="11" t="s">
        <v>197</v>
      </c>
      <c r="G30" s="66"/>
      <c r="H30" s="66"/>
      <c r="I30" s="66"/>
      <c r="J30" s="66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2.875" style="7" customWidth="1"/>
    <col min="7" max="7" width="9.875" style="7" customWidth="1"/>
    <col min="8" max="8" width="7.375" style="7" customWidth="1"/>
    <col min="9" max="9" width="5.75" style="7" customWidth="1"/>
    <col min="10" max="10" width="53.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143</v>
      </c>
      <c r="E2" s="16" t="s">
        <v>42</v>
      </c>
      <c r="F2" s="9" t="s">
        <v>63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353</v>
      </c>
      <c r="E5" s="219">
        <v>7200</v>
      </c>
      <c r="F5" s="194">
        <v>6800</v>
      </c>
      <c r="G5" s="195">
        <f>E5-F5</f>
        <v>400</v>
      </c>
      <c r="H5" s="220"/>
      <c r="I5" s="221"/>
      <c r="J5" s="190"/>
    </row>
    <row r="6" spans="1:10" ht="14.25" customHeight="1">
      <c r="A6" s="207">
        <v>17</v>
      </c>
      <c r="B6" s="207">
        <v>4</v>
      </c>
      <c r="C6" s="207">
        <v>4</v>
      </c>
      <c r="D6" s="205" t="s">
        <v>512</v>
      </c>
      <c r="E6" s="4">
        <v>800</v>
      </c>
      <c r="F6" s="35"/>
      <c r="G6" s="40">
        <f>G5+E6-F6</f>
        <v>1200</v>
      </c>
      <c r="H6" s="2"/>
      <c r="I6" s="5"/>
      <c r="J6" s="47"/>
    </row>
    <row r="7" spans="1:10" ht="14.25" customHeight="1">
      <c r="A7" s="6">
        <v>17</v>
      </c>
      <c r="B7" s="6">
        <v>4</v>
      </c>
      <c r="C7" s="6">
        <v>14</v>
      </c>
      <c r="D7" s="2" t="s">
        <v>557</v>
      </c>
      <c r="E7" s="4"/>
      <c r="F7" s="35">
        <v>1200</v>
      </c>
      <c r="G7" s="40">
        <f t="shared" ref="G7:G24" si="0">G6+E7-F7</f>
        <v>0</v>
      </c>
      <c r="H7" s="2"/>
      <c r="I7" s="5"/>
      <c r="J7" s="47"/>
    </row>
    <row r="8" spans="1:10" ht="14.25" customHeight="1">
      <c r="A8" s="6"/>
      <c r="B8" s="6"/>
      <c r="C8" s="6"/>
      <c r="D8" s="2"/>
      <c r="E8" s="4"/>
      <c r="F8" s="35"/>
      <c r="G8" s="40">
        <f t="shared" si="0"/>
        <v>0</v>
      </c>
      <c r="H8" s="2"/>
      <c r="I8" s="5"/>
      <c r="J8" s="47"/>
    </row>
    <row r="9" spans="1:10" ht="14.25" customHeight="1">
      <c r="A9" s="6"/>
      <c r="B9" s="6"/>
      <c r="C9" s="6"/>
      <c r="D9" s="2"/>
      <c r="E9" s="4"/>
      <c r="F9" s="35"/>
      <c r="G9" s="40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43"/>
      <c r="G10" s="40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40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2"/>
      <c r="I12" s="5"/>
      <c r="J12" s="6"/>
    </row>
    <row r="13" spans="1:10" s="19" customFormat="1" ht="14.25" customHeight="1">
      <c r="A13" s="80"/>
      <c r="B13" s="80"/>
      <c r="C13" s="80"/>
      <c r="D13" s="2"/>
      <c r="E13" s="4"/>
      <c r="F13" s="35"/>
      <c r="G13" s="40">
        <f t="shared" si="0"/>
        <v>0</v>
      </c>
      <c r="H13" s="2"/>
      <c r="I13" s="5"/>
      <c r="J13" s="80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2"/>
      <c r="I15" s="13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8000</v>
      </c>
      <c r="F25" s="35">
        <f>SUM(F4:F24)</f>
        <v>8000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8000</v>
      </c>
      <c r="F26" s="16"/>
      <c r="H26" s="16"/>
    </row>
    <row r="27" spans="1:10" ht="14.25" customHeight="1">
      <c r="C27" s="15" t="s">
        <v>54</v>
      </c>
      <c r="D27" s="14">
        <f>F25</f>
        <v>8000</v>
      </c>
      <c r="E27" s="16" t="s">
        <v>55</v>
      </c>
      <c r="F27" s="12" t="s">
        <v>123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L34" sqref="L34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200" t="s">
        <v>191</v>
      </c>
      <c r="E2" s="200" t="s">
        <v>39</v>
      </c>
      <c r="F2" s="201"/>
      <c r="G2" s="200"/>
      <c r="H2" s="68"/>
      <c r="I2" s="68"/>
      <c r="J2" s="200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200"/>
      <c r="B26" s="200"/>
      <c r="C26" s="201" t="s">
        <v>7</v>
      </c>
      <c r="D26" s="73">
        <f>E25</f>
        <v>0</v>
      </c>
      <c r="E26" s="200"/>
      <c r="F26" s="200"/>
      <c r="G26" s="200"/>
      <c r="H26" s="200"/>
      <c r="I26" s="200"/>
      <c r="J26" s="200"/>
    </row>
    <row r="27" spans="1:10" s="7" customFormat="1" ht="15" customHeight="1">
      <c r="A27" s="200"/>
      <c r="B27" s="200"/>
      <c r="C27" s="201" t="s">
        <v>8</v>
      </c>
      <c r="D27" s="73">
        <f>F25</f>
        <v>0</v>
      </c>
      <c r="E27" s="200" t="s">
        <v>35</v>
      </c>
      <c r="F27" s="203" t="s">
        <v>195</v>
      </c>
      <c r="G27" s="203"/>
      <c r="H27" s="203"/>
      <c r="I27" s="203"/>
      <c r="J27" s="203"/>
    </row>
    <row r="28" spans="1:10" s="7" customFormat="1" ht="15" customHeight="1">
      <c r="A28" s="200"/>
      <c r="B28" s="200"/>
      <c r="C28" s="201" t="s">
        <v>9</v>
      </c>
      <c r="D28" s="73">
        <f>G25</f>
        <v>0</v>
      </c>
      <c r="E28" s="201" t="s">
        <v>111</v>
      </c>
      <c r="F28" s="203" t="s">
        <v>196</v>
      </c>
      <c r="G28" s="200"/>
      <c r="H28" s="203"/>
      <c r="I28" s="200"/>
      <c r="J28" s="200"/>
    </row>
    <row r="29" spans="1:10" s="7" customFormat="1" ht="15" customHeight="1">
      <c r="A29" s="200"/>
      <c r="B29" s="200"/>
      <c r="C29" s="201"/>
      <c r="D29" s="200"/>
      <c r="E29" s="201"/>
      <c r="F29" s="203"/>
      <c r="G29" s="203"/>
      <c r="H29" s="203"/>
      <c r="I29" s="203"/>
      <c r="J29" s="203"/>
    </row>
    <row r="30" spans="1:10" s="7" customFormat="1" ht="15" customHeight="1">
      <c r="A30" s="321" t="s">
        <v>10</v>
      </c>
      <c r="B30" s="321"/>
      <c r="C30" s="321"/>
      <c r="D30" s="200" t="s">
        <v>197</v>
      </c>
      <c r="E30" s="200" t="s">
        <v>11</v>
      </c>
      <c r="F30" s="200" t="s">
        <v>197</v>
      </c>
      <c r="G30" s="203"/>
      <c r="H30" s="203"/>
      <c r="I30" s="203"/>
      <c r="J30" s="20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7" sqref="J37"/>
    </sheetView>
  </sheetViews>
  <sheetFormatPr defaultRowHeight="14.25"/>
  <cols>
    <col min="4" max="4" width="15.2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170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7" customFormat="1" ht="15" customHeight="1">
      <c r="A2" s="328" t="s">
        <v>3</v>
      </c>
      <c r="B2" s="328"/>
      <c r="C2" s="328"/>
      <c r="D2" s="200" t="s">
        <v>191</v>
      </c>
      <c r="E2" s="200" t="s">
        <v>39</v>
      </c>
      <c r="F2" s="201"/>
      <c r="G2" s="200"/>
      <c r="H2" s="68"/>
      <c r="I2" s="68"/>
      <c r="J2" s="200"/>
    </row>
    <row r="3" spans="1:10" s="7" customFormat="1" ht="15" customHeight="1">
      <c r="A3" s="307" t="s">
        <v>14</v>
      </c>
      <c r="B3" s="307"/>
      <c r="C3" s="307"/>
      <c r="D3" s="309" t="s">
        <v>15</v>
      </c>
      <c r="E3" s="309" t="s">
        <v>12</v>
      </c>
      <c r="F3" s="309" t="s">
        <v>13</v>
      </c>
      <c r="G3" s="309" t="s">
        <v>4</v>
      </c>
      <c r="H3" s="309" t="s">
        <v>0</v>
      </c>
      <c r="I3" s="309" t="s">
        <v>1</v>
      </c>
      <c r="J3" s="309" t="s">
        <v>5</v>
      </c>
    </row>
    <row r="4" spans="1:10" s="7" customFormat="1" ht="15" customHeight="1">
      <c r="A4" s="20" t="s">
        <v>36</v>
      </c>
      <c r="B4" s="20" t="s">
        <v>37</v>
      </c>
      <c r="C4" s="65" t="s">
        <v>38</v>
      </c>
      <c r="D4" s="310"/>
      <c r="E4" s="310"/>
      <c r="F4" s="310"/>
      <c r="G4" s="310"/>
      <c r="H4" s="310"/>
      <c r="I4" s="310"/>
      <c r="J4" s="310"/>
    </row>
    <row r="5" spans="1:10" s="7" customFormat="1" ht="15" customHeight="1">
      <c r="A5" s="69" t="s">
        <v>192</v>
      </c>
      <c r="B5" s="69" t="s">
        <v>192</v>
      </c>
      <c r="C5" s="69" t="s">
        <v>192</v>
      </c>
      <c r="D5" s="46" t="s">
        <v>193</v>
      </c>
      <c r="E5" s="70"/>
      <c r="F5" s="71"/>
      <c r="G5" s="71">
        <f>E5-F5</f>
        <v>0</v>
      </c>
      <c r="H5" s="46" t="s">
        <v>189</v>
      </c>
      <c r="I5" s="46"/>
      <c r="J5" s="69" t="s">
        <v>194</v>
      </c>
    </row>
    <row r="6" spans="1:10" s="7" customFormat="1" ht="15" customHeight="1">
      <c r="A6" s="69"/>
      <c r="B6" s="69"/>
      <c r="C6" s="69"/>
      <c r="D6" s="46"/>
      <c r="E6" s="70"/>
      <c r="F6" s="71"/>
      <c r="G6" s="71">
        <f t="shared" ref="G6:G24" si="0">G5+E6-F6</f>
        <v>0</v>
      </c>
      <c r="H6" s="46"/>
      <c r="I6" s="46"/>
      <c r="J6" s="69"/>
    </row>
    <row r="7" spans="1:10" s="7" customFormat="1" ht="15" customHeight="1">
      <c r="A7" s="69"/>
      <c r="B7" s="69"/>
      <c r="C7" s="69"/>
      <c r="D7" s="46"/>
      <c r="E7" s="70"/>
      <c r="F7" s="71"/>
      <c r="G7" s="71">
        <f>G6+E7-F7</f>
        <v>0</v>
      </c>
      <c r="H7" s="46"/>
      <c r="I7" s="46"/>
      <c r="J7" s="69"/>
    </row>
    <row r="8" spans="1:10" s="7" customFormat="1" ht="15" customHeight="1">
      <c r="A8" s="69"/>
      <c r="B8" s="69"/>
      <c r="C8" s="69"/>
      <c r="D8" s="46"/>
      <c r="E8" s="70"/>
      <c r="F8" s="71"/>
      <c r="G8" s="71">
        <f t="shared" si="0"/>
        <v>0</v>
      </c>
      <c r="H8" s="46"/>
      <c r="I8" s="46"/>
      <c r="J8" s="69"/>
    </row>
    <row r="9" spans="1:10" s="7" customFormat="1" ht="15" customHeight="1">
      <c r="A9" s="69"/>
      <c r="B9" s="69"/>
      <c r="C9" s="69"/>
      <c r="D9" s="46"/>
      <c r="E9" s="70"/>
      <c r="F9" s="71"/>
      <c r="G9" s="71">
        <f t="shared" si="0"/>
        <v>0</v>
      </c>
      <c r="H9" s="46"/>
      <c r="I9" s="46"/>
      <c r="J9" s="69"/>
    </row>
    <row r="10" spans="1:10" s="7" customFormat="1" ht="15" customHeight="1">
      <c r="A10" s="69"/>
      <c r="B10" s="69"/>
      <c r="C10" s="69"/>
      <c r="D10" s="46"/>
      <c r="E10" s="70"/>
      <c r="F10" s="69"/>
      <c r="G10" s="71">
        <f t="shared" si="0"/>
        <v>0</v>
      </c>
      <c r="H10" s="46"/>
      <c r="I10" s="46"/>
      <c r="J10" s="69"/>
    </row>
    <row r="11" spans="1:10" s="7" customFormat="1" ht="15" customHeight="1">
      <c r="A11" s="69"/>
      <c r="B11" s="69"/>
      <c r="C11" s="69"/>
      <c r="D11" s="46"/>
      <c r="E11" s="70"/>
      <c r="F11" s="71"/>
      <c r="G11" s="71">
        <f t="shared" si="0"/>
        <v>0</v>
      </c>
      <c r="H11" s="69"/>
      <c r="I11" s="46"/>
      <c r="J11" s="69"/>
    </row>
    <row r="12" spans="1:10" s="7" customFormat="1" ht="15" customHeight="1">
      <c r="A12" s="69"/>
      <c r="B12" s="69"/>
      <c r="C12" s="69"/>
      <c r="D12" s="46"/>
      <c r="E12" s="70"/>
      <c r="F12" s="71"/>
      <c r="G12" s="71">
        <f t="shared" si="0"/>
        <v>0</v>
      </c>
      <c r="H12" s="46"/>
      <c r="I12" s="46"/>
      <c r="J12" s="69"/>
    </row>
    <row r="13" spans="1:10" s="7" customFormat="1" ht="15" customHeight="1">
      <c r="A13" s="69"/>
      <c r="B13" s="69"/>
      <c r="C13" s="69"/>
      <c r="D13" s="46"/>
      <c r="E13" s="70"/>
      <c r="F13" s="71"/>
      <c r="G13" s="71">
        <f t="shared" si="0"/>
        <v>0</v>
      </c>
      <c r="H13" s="46"/>
      <c r="I13" s="46"/>
      <c r="J13" s="69"/>
    </row>
    <row r="14" spans="1:10" s="7" customFormat="1" ht="15" customHeight="1">
      <c r="A14" s="69"/>
      <c r="B14" s="69"/>
      <c r="C14" s="69"/>
      <c r="D14" s="46"/>
      <c r="E14" s="70"/>
      <c r="F14" s="71"/>
      <c r="G14" s="71">
        <f t="shared" si="0"/>
        <v>0</v>
      </c>
      <c r="H14" s="46"/>
      <c r="I14" s="72"/>
      <c r="J14" s="69"/>
    </row>
    <row r="15" spans="1:10" s="7" customFormat="1" ht="15" customHeight="1">
      <c r="A15" s="69"/>
      <c r="B15" s="69"/>
      <c r="C15" s="69"/>
      <c r="D15" s="46"/>
      <c r="E15" s="70"/>
      <c r="F15" s="71"/>
      <c r="G15" s="71">
        <f t="shared" si="0"/>
        <v>0</v>
      </c>
      <c r="H15" s="46"/>
      <c r="I15" s="46"/>
      <c r="J15" s="69"/>
    </row>
    <row r="16" spans="1:10" s="7" customFormat="1" ht="15" customHeight="1">
      <c r="A16" s="69"/>
      <c r="B16" s="69"/>
      <c r="C16" s="69"/>
      <c r="D16" s="46"/>
      <c r="E16" s="70"/>
      <c r="F16" s="71"/>
      <c r="G16" s="71">
        <f t="shared" si="0"/>
        <v>0</v>
      </c>
      <c r="H16" s="46"/>
      <c r="I16" s="46"/>
      <c r="J16" s="69"/>
    </row>
    <row r="17" spans="1:10" s="7" customFormat="1" ht="15" customHeight="1">
      <c r="A17" s="69"/>
      <c r="B17" s="69"/>
      <c r="C17" s="69"/>
      <c r="D17" s="46"/>
      <c r="E17" s="70"/>
      <c r="F17" s="71"/>
      <c r="G17" s="71">
        <f t="shared" si="0"/>
        <v>0</v>
      </c>
      <c r="H17" s="46"/>
      <c r="I17" s="46"/>
      <c r="J17" s="69"/>
    </row>
    <row r="18" spans="1:10" s="7" customFormat="1" ht="15" customHeight="1">
      <c r="A18" s="69"/>
      <c r="B18" s="69"/>
      <c r="C18" s="69"/>
      <c r="D18" s="46"/>
      <c r="E18" s="70"/>
      <c r="F18" s="71"/>
      <c r="G18" s="71">
        <f t="shared" si="0"/>
        <v>0</v>
      </c>
      <c r="H18" s="46"/>
      <c r="I18" s="72"/>
      <c r="J18" s="69"/>
    </row>
    <row r="19" spans="1:10" s="7" customFormat="1" ht="15" customHeight="1">
      <c r="A19" s="69"/>
      <c r="B19" s="69"/>
      <c r="C19" s="69"/>
      <c r="D19" s="46"/>
      <c r="E19" s="70"/>
      <c r="F19" s="71"/>
      <c r="G19" s="71">
        <f t="shared" si="0"/>
        <v>0</v>
      </c>
      <c r="H19" s="46"/>
      <c r="I19" s="46"/>
      <c r="J19" s="69"/>
    </row>
    <row r="20" spans="1:10" s="7" customFormat="1" ht="15" customHeight="1">
      <c r="A20" s="69"/>
      <c r="B20" s="69"/>
      <c r="C20" s="69"/>
      <c r="D20" s="46"/>
      <c r="E20" s="70"/>
      <c r="F20" s="71"/>
      <c r="G20" s="71">
        <f t="shared" si="0"/>
        <v>0</v>
      </c>
      <c r="H20" s="46"/>
      <c r="I20" s="46"/>
      <c r="J20" s="69"/>
    </row>
    <row r="21" spans="1:10" s="7" customFormat="1" ht="15" customHeight="1">
      <c r="A21" s="69"/>
      <c r="B21" s="69"/>
      <c r="C21" s="69"/>
      <c r="D21" s="46"/>
      <c r="E21" s="70"/>
      <c r="F21" s="71"/>
      <c r="G21" s="71">
        <f t="shared" si="0"/>
        <v>0</v>
      </c>
      <c r="H21" s="46"/>
      <c r="I21" s="46"/>
      <c r="J21" s="69"/>
    </row>
    <row r="22" spans="1:10" s="7" customFormat="1" ht="15" customHeight="1">
      <c r="A22" s="69"/>
      <c r="B22" s="69"/>
      <c r="C22" s="69"/>
      <c r="D22" s="46"/>
      <c r="E22" s="70"/>
      <c r="F22" s="71"/>
      <c r="G22" s="71">
        <f t="shared" si="0"/>
        <v>0</v>
      </c>
      <c r="H22" s="46"/>
      <c r="I22" s="46"/>
      <c r="J22" s="69"/>
    </row>
    <row r="23" spans="1:10" s="7" customFormat="1" ht="15" customHeight="1">
      <c r="A23" s="69"/>
      <c r="B23" s="69"/>
      <c r="C23" s="69"/>
      <c r="D23" s="46"/>
      <c r="E23" s="70"/>
      <c r="F23" s="71"/>
      <c r="G23" s="71">
        <f t="shared" si="0"/>
        <v>0</v>
      </c>
      <c r="H23" s="46"/>
      <c r="I23" s="46"/>
      <c r="J23" s="69"/>
    </row>
    <row r="24" spans="1:10" s="7" customFormat="1" ht="15" customHeight="1">
      <c r="A24" s="69"/>
      <c r="B24" s="69"/>
      <c r="C24" s="69"/>
      <c r="D24" s="46"/>
      <c r="E24" s="70"/>
      <c r="F24" s="71"/>
      <c r="G24" s="71">
        <f t="shared" si="0"/>
        <v>0</v>
      </c>
      <c r="H24" s="46"/>
      <c r="I24" s="69"/>
      <c r="J24" s="69"/>
    </row>
    <row r="25" spans="1:10" s="7" customFormat="1" ht="15" customHeight="1">
      <c r="A25" s="308" t="s">
        <v>6</v>
      </c>
      <c r="B25" s="308"/>
      <c r="C25" s="308"/>
      <c r="D25" s="46"/>
      <c r="E25" s="70">
        <f>SUM(E4:E24)</f>
        <v>0</v>
      </c>
      <c r="F25" s="71">
        <f>SUM(F4:F24)</f>
        <v>0</v>
      </c>
      <c r="G25" s="71">
        <f>E25-F25</f>
        <v>0</v>
      </c>
      <c r="H25" s="46"/>
      <c r="I25" s="46"/>
      <c r="J25" s="69"/>
    </row>
    <row r="26" spans="1:10" s="7" customFormat="1" ht="15" customHeight="1">
      <c r="A26" s="200"/>
      <c r="B26" s="200"/>
      <c r="C26" s="201" t="s">
        <v>7</v>
      </c>
      <c r="D26" s="73">
        <f>E25</f>
        <v>0</v>
      </c>
      <c r="E26" s="200"/>
      <c r="F26" s="200"/>
      <c r="G26" s="200"/>
      <c r="H26" s="200"/>
      <c r="I26" s="200"/>
      <c r="J26" s="200"/>
    </row>
    <row r="27" spans="1:10" s="7" customFormat="1" ht="15" customHeight="1">
      <c r="A27" s="200"/>
      <c r="B27" s="200"/>
      <c r="C27" s="201" t="s">
        <v>8</v>
      </c>
      <c r="D27" s="73">
        <f>F25</f>
        <v>0</v>
      </c>
      <c r="E27" s="200" t="s">
        <v>35</v>
      </c>
      <c r="F27" s="203" t="s">
        <v>195</v>
      </c>
      <c r="G27" s="203"/>
      <c r="H27" s="203"/>
      <c r="I27" s="203"/>
      <c r="J27" s="203"/>
    </row>
    <row r="28" spans="1:10" s="7" customFormat="1" ht="15" customHeight="1">
      <c r="A28" s="200"/>
      <c r="B28" s="200"/>
      <c r="C28" s="201" t="s">
        <v>9</v>
      </c>
      <c r="D28" s="73">
        <f>G25</f>
        <v>0</v>
      </c>
      <c r="E28" s="201" t="s">
        <v>111</v>
      </c>
      <c r="F28" s="203" t="s">
        <v>196</v>
      </c>
      <c r="G28" s="200"/>
      <c r="H28" s="203"/>
      <c r="I28" s="200"/>
      <c r="J28" s="200"/>
    </row>
    <row r="29" spans="1:10" s="7" customFormat="1" ht="15" customHeight="1">
      <c r="A29" s="200"/>
      <c r="B29" s="200"/>
      <c r="C29" s="201"/>
      <c r="D29" s="200"/>
      <c r="E29" s="201"/>
      <c r="F29" s="203"/>
      <c r="G29" s="203"/>
      <c r="H29" s="203"/>
      <c r="I29" s="203"/>
      <c r="J29" s="203"/>
    </row>
    <row r="30" spans="1:10" s="7" customFormat="1" ht="15" customHeight="1">
      <c r="A30" s="321" t="s">
        <v>10</v>
      </c>
      <c r="B30" s="321"/>
      <c r="C30" s="321"/>
      <c r="D30" s="200" t="s">
        <v>197</v>
      </c>
      <c r="E30" s="200" t="s">
        <v>11</v>
      </c>
      <c r="F30" s="200" t="s">
        <v>197</v>
      </c>
      <c r="G30" s="203"/>
      <c r="H30" s="203"/>
      <c r="I30" s="203"/>
      <c r="J30" s="203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7" width="9.875" style="7" customWidth="1"/>
    <col min="8" max="8" width="7.375" style="7" customWidth="1"/>
    <col min="9" max="9" width="5.75" style="7" customWidth="1"/>
    <col min="10" max="10" width="33.375" style="7" customWidth="1"/>
    <col min="11" max="16384" width="9" style="7"/>
  </cols>
  <sheetData>
    <row r="1" spans="1:10" ht="30.75" customHeight="1">
      <c r="A1" s="312" t="s">
        <v>40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ht="14.25" customHeight="1">
      <c r="A2" s="313" t="s">
        <v>41</v>
      </c>
      <c r="B2" s="313"/>
      <c r="C2" s="313"/>
      <c r="D2" s="12" t="s">
        <v>144</v>
      </c>
      <c r="E2" s="16" t="s">
        <v>42</v>
      </c>
      <c r="F2" s="9" t="s">
        <v>16</v>
      </c>
      <c r="G2" s="11"/>
      <c r="H2" s="25"/>
      <c r="I2" s="25"/>
    </row>
    <row r="3" spans="1:10" ht="12" customHeight="1">
      <c r="A3" s="307" t="s">
        <v>43</v>
      </c>
      <c r="B3" s="307"/>
      <c r="C3" s="307"/>
      <c r="D3" s="309" t="s">
        <v>44</v>
      </c>
      <c r="E3" s="309" t="s">
        <v>45</v>
      </c>
      <c r="F3" s="309" t="s">
        <v>46</v>
      </c>
      <c r="G3" s="309" t="s">
        <v>47</v>
      </c>
      <c r="H3" s="309" t="s">
        <v>0</v>
      </c>
      <c r="I3" s="309" t="s">
        <v>1</v>
      </c>
      <c r="J3" s="309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0"/>
      <c r="E4" s="310"/>
      <c r="F4" s="310"/>
      <c r="G4" s="310"/>
      <c r="H4" s="310"/>
      <c r="I4" s="310"/>
      <c r="J4" s="310"/>
    </row>
    <row r="5" spans="1:10" ht="14.25" customHeight="1">
      <c r="A5" s="191">
        <v>16</v>
      </c>
      <c r="B5" s="191">
        <v>10</v>
      </c>
      <c r="C5" s="191">
        <v>10</v>
      </c>
      <c r="D5" s="192" t="s">
        <v>353</v>
      </c>
      <c r="E5" s="219">
        <v>3200</v>
      </c>
      <c r="F5" s="194">
        <v>3120</v>
      </c>
      <c r="G5" s="195">
        <f>E5-F5</f>
        <v>80</v>
      </c>
      <c r="H5" s="220"/>
      <c r="I5" s="221"/>
      <c r="J5" s="190"/>
    </row>
    <row r="6" spans="1:10" ht="14.25" customHeight="1">
      <c r="A6" s="207">
        <v>17</v>
      </c>
      <c r="B6" s="207">
        <v>3</v>
      </c>
      <c r="C6" s="207">
        <v>7</v>
      </c>
      <c r="D6" s="205" t="s">
        <v>478</v>
      </c>
      <c r="E6" s="4">
        <v>520</v>
      </c>
      <c r="F6" s="35"/>
      <c r="G6" s="40">
        <f t="shared" ref="G6:G24" si="0">G5+E6-F6</f>
        <v>600</v>
      </c>
      <c r="H6" s="2"/>
      <c r="I6" s="5"/>
      <c r="J6" s="44"/>
    </row>
    <row r="7" spans="1:10" ht="14.25" customHeight="1">
      <c r="A7" s="6">
        <v>17</v>
      </c>
      <c r="B7" s="6">
        <v>4</v>
      </c>
      <c r="C7" s="6">
        <v>14</v>
      </c>
      <c r="D7" s="2" t="s">
        <v>558</v>
      </c>
      <c r="E7" s="4"/>
      <c r="F7" s="35">
        <v>600</v>
      </c>
      <c r="G7" s="40">
        <f t="shared" si="0"/>
        <v>0</v>
      </c>
      <c r="H7" s="2"/>
      <c r="I7" s="5"/>
      <c r="J7" s="47"/>
    </row>
    <row r="8" spans="1:10" ht="14.25" customHeight="1">
      <c r="A8" s="6"/>
      <c r="B8" s="6"/>
      <c r="C8" s="6"/>
      <c r="D8" s="2"/>
      <c r="E8" s="4"/>
      <c r="F8" s="35"/>
      <c r="G8" s="40">
        <f t="shared" si="0"/>
        <v>0</v>
      </c>
      <c r="H8" s="2"/>
      <c r="I8" s="5"/>
      <c r="J8" s="6"/>
    </row>
    <row r="9" spans="1:10" ht="14.25" customHeight="1">
      <c r="A9" s="6"/>
      <c r="B9" s="6"/>
      <c r="C9" s="6"/>
      <c r="D9" s="2"/>
      <c r="E9" s="4"/>
      <c r="F9" s="35"/>
      <c r="G9" s="40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5"/>
      <c r="G10" s="40">
        <f t="shared" si="0"/>
        <v>0</v>
      </c>
      <c r="H10" s="2"/>
      <c r="I10" s="5"/>
      <c r="J10" s="6"/>
    </row>
    <row r="11" spans="1:10" s="19" customFormat="1" ht="14.25" customHeight="1">
      <c r="A11" s="80"/>
      <c r="B11" s="80"/>
      <c r="C11" s="80"/>
      <c r="D11" s="2"/>
      <c r="E11" s="4"/>
      <c r="F11" s="35"/>
      <c r="G11" s="40">
        <f t="shared" si="0"/>
        <v>0</v>
      </c>
      <c r="H11" s="2"/>
      <c r="I11" s="5"/>
      <c r="J11" s="80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08" t="s">
        <v>52</v>
      </c>
      <c r="B25" s="308"/>
      <c r="C25" s="308"/>
      <c r="D25" s="2"/>
      <c r="E25" s="4">
        <f>SUM(E4:E24)</f>
        <v>3720</v>
      </c>
      <c r="F25" s="35">
        <f>SUM(F4:F24)</f>
        <v>3720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3720</v>
      </c>
      <c r="F26" s="16"/>
      <c r="H26" s="16"/>
    </row>
    <row r="27" spans="1:10" ht="14.25" customHeight="1">
      <c r="C27" s="15" t="s">
        <v>54</v>
      </c>
      <c r="D27" s="14">
        <f>F25</f>
        <v>3720</v>
      </c>
      <c r="E27" s="16" t="s">
        <v>55</v>
      </c>
      <c r="F27" s="26" t="s">
        <v>121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06" t="s">
        <v>57</v>
      </c>
      <c r="B30" s="306"/>
      <c r="C30" s="306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1:J1"/>
    <mergeCell ref="A2:C2"/>
    <mergeCell ref="D3:D4"/>
    <mergeCell ref="E3:E4"/>
    <mergeCell ref="F3:F4"/>
    <mergeCell ref="H3:H4"/>
    <mergeCell ref="J3:J4"/>
    <mergeCell ref="A30:C30"/>
    <mergeCell ref="A3:C3"/>
    <mergeCell ref="A25:C25"/>
    <mergeCell ref="G3:G4"/>
    <mergeCell ref="I3:I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81</vt:i4>
      </vt:variant>
      <vt:variant>
        <vt:lpstr>命名范围</vt:lpstr>
      </vt:variant>
      <vt:variant>
        <vt:i4>1</vt:i4>
      </vt:variant>
    </vt:vector>
  </HeadingPairs>
  <TitlesOfParts>
    <vt:vector size="82" baseType="lpstr">
      <vt:lpstr>总账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总账!_js29</vt:lpstr>
    </vt:vector>
  </TitlesOfParts>
  <Company>dpx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yangbo</dc:creator>
  <cp:lastModifiedBy>Administrator</cp:lastModifiedBy>
  <cp:lastPrinted>2014-11-20T01:57:26Z</cp:lastPrinted>
  <dcterms:created xsi:type="dcterms:W3CDTF">2010-09-12T00:42:49Z</dcterms:created>
  <dcterms:modified xsi:type="dcterms:W3CDTF">2017-06-05T15:26:01Z</dcterms:modified>
</cp:coreProperties>
</file>