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330" yWindow="75" windowWidth="18690" windowHeight="6240" tabRatio="929"/>
  </bookViews>
  <sheets>
    <sheet name="总账" sheetId="1" r:id="rId1"/>
    <sheet name="01" sheetId="185" r:id="rId2"/>
    <sheet name="02" sheetId="35" r:id="rId3"/>
    <sheet name="03" sheetId="37" r:id="rId4"/>
    <sheet name="04" sheetId="38" r:id="rId5"/>
    <sheet name="05" sheetId="39" r:id="rId6"/>
    <sheet name="06" sheetId="41" r:id="rId7"/>
    <sheet name="07" sheetId="42" r:id="rId8"/>
    <sheet name="08" sheetId="43" r:id="rId9"/>
    <sheet name="09" sheetId="44" r:id="rId10"/>
    <sheet name="10" sheetId="45" r:id="rId11"/>
    <sheet name="11" sheetId="46" r:id="rId12"/>
    <sheet name="12" sheetId="47" r:id="rId13"/>
    <sheet name="13" sheetId="49" r:id="rId14"/>
    <sheet name="14" sheetId="50" r:id="rId15"/>
    <sheet name="15" sheetId="53" r:id="rId16"/>
    <sheet name="16" sheetId="54" r:id="rId17"/>
    <sheet name="17" sheetId="55" r:id="rId18"/>
    <sheet name="18" sheetId="57" r:id="rId19"/>
    <sheet name="19" sheetId="59" r:id="rId20"/>
    <sheet name="20" sheetId="60" r:id="rId21"/>
    <sheet name="21" sheetId="66" r:id="rId22"/>
    <sheet name="22" sheetId="68" r:id="rId23"/>
    <sheet name="23" sheetId="69" r:id="rId24"/>
    <sheet name="24" sheetId="71" r:id="rId25"/>
    <sheet name="25" sheetId="72" r:id="rId26"/>
    <sheet name="26" sheetId="73" r:id="rId27"/>
    <sheet name="27" sheetId="74" r:id="rId28"/>
    <sheet name="28" sheetId="76" r:id="rId29"/>
    <sheet name="29" sheetId="77" r:id="rId30"/>
    <sheet name="30" sheetId="79" r:id="rId31"/>
    <sheet name="31" sheetId="80" r:id="rId32"/>
    <sheet name="32" sheetId="82" r:id="rId33"/>
    <sheet name="33" sheetId="83" r:id="rId34"/>
    <sheet name="34" sheetId="84" r:id="rId35"/>
    <sheet name="35" sheetId="86" r:id="rId36"/>
    <sheet name="36" sheetId="87" r:id="rId37"/>
    <sheet name="37" sheetId="89" r:id="rId38"/>
    <sheet name="38" sheetId="90" r:id="rId39"/>
    <sheet name="39" sheetId="92" r:id="rId40"/>
    <sheet name="40" sheetId="93" r:id="rId41"/>
    <sheet name="41" sheetId="94" r:id="rId42"/>
    <sheet name="42" sheetId="97" r:id="rId43"/>
    <sheet name="43" sheetId="98" r:id="rId44"/>
    <sheet name="44" sheetId="95" r:id="rId45"/>
    <sheet name="45" sheetId="100" r:id="rId46"/>
    <sheet name="46" sheetId="101" r:id="rId47"/>
    <sheet name="47" sheetId="102" r:id="rId48"/>
    <sheet name="48" sheetId="103" r:id="rId49"/>
    <sheet name="49" sheetId="126" r:id="rId50"/>
    <sheet name="50" sheetId="127" r:id="rId51"/>
    <sheet name="51" sheetId="128" r:id="rId52"/>
    <sheet name="52" sheetId="129" r:id="rId53"/>
    <sheet name="53" sheetId="130" r:id="rId54"/>
    <sheet name="54" sheetId="131" r:id="rId55"/>
    <sheet name="55" sheetId="132" r:id="rId56"/>
    <sheet name="56" sheetId="133" r:id="rId57"/>
    <sheet name="57" sheetId="134" r:id="rId58"/>
    <sheet name="58" sheetId="137" r:id="rId59"/>
    <sheet name="59" sheetId="138" r:id="rId60"/>
    <sheet name="60" sheetId="187" r:id="rId61"/>
    <sheet name="61" sheetId="188" r:id="rId62"/>
    <sheet name="62" sheetId="189" r:id="rId63"/>
    <sheet name="63" sheetId="190" r:id="rId64"/>
    <sheet name="64" sheetId="191" r:id="rId65"/>
    <sheet name="65" sheetId="192" r:id="rId66"/>
    <sheet name="66" sheetId="193" r:id="rId67"/>
    <sheet name="67" sheetId="194" r:id="rId68"/>
    <sheet name="68" sheetId="195" r:id="rId69"/>
    <sheet name="69" sheetId="196" r:id="rId70"/>
    <sheet name="70" sheetId="197" r:id="rId71"/>
    <sheet name="71" sheetId="198" r:id="rId72"/>
    <sheet name="72" sheetId="199" r:id="rId73"/>
    <sheet name="73" sheetId="200" r:id="rId74"/>
    <sheet name="74" sheetId="201" r:id="rId75"/>
    <sheet name="75" sheetId="203" r:id="rId76"/>
    <sheet name="76" sheetId="204" r:id="rId77"/>
    <sheet name="77" sheetId="209" r:id="rId78"/>
    <sheet name="78" sheetId="210" r:id="rId79"/>
    <sheet name="79" sheetId="212" r:id="rId80"/>
    <sheet name="80" sheetId="211" r:id="rId81"/>
  </sheets>
  <definedNames>
    <definedName name="_xlnm._FilterDatabase" localSheetId="28" hidden="1">'28'!$A$5:$J$5</definedName>
    <definedName name="_xlnm._FilterDatabase" localSheetId="0" hidden="1">总账!$A$2:$I$89</definedName>
    <definedName name="_jc69" localSheetId="77">#REF!</definedName>
    <definedName name="_jc69" localSheetId="79">#REF!</definedName>
    <definedName name="_jc69" localSheetId="80">#REF!</definedName>
    <definedName name="_jc69">#REF!</definedName>
    <definedName name="_js29" localSheetId="0">总账!$G$48</definedName>
  </definedNames>
  <calcPr calcId="145621"/>
</workbook>
</file>

<file path=xl/calcChain.xml><?xml version="1.0" encoding="utf-8"?>
<calcChain xmlns="http://schemas.openxmlformats.org/spreadsheetml/2006/main">
  <c r="D27" i="212" l="1"/>
  <c r="D26" i="212"/>
  <c r="F25" i="212"/>
  <c r="E25" i="212"/>
  <c r="G25" i="212" s="1"/>
  <c r="D28" i="212" s="1"/>
  <c r="G5" i="212"/>
  <c r="G6" i="212" s="1"/>
  <c r="G7" i="212" s="1"/>
  <c r="G8" i="212" s="1"/>
  <c r="G9" i="212" s="1"/>
  <c r="G10" i="212" s="1"/>
  <c r="G11" i="212" s="1"/>
  <c r="G12" i="212" s="1"/>
  <c r="G13" i="212" s="1"/>
  <c r="G14" i="212" s="1"/>
  <c r="G15" i="212" s="1"/>
  <c r="G16" i="212" s="1"/>
  <c r="G17" i="212" s="1"/>
  <c r="G18" i="212" s="1"/>
  <c r="G19" i="212" s="1"/>
  <c r="G20" i="212" s="1"/>
  <c r="G21" i="212" s="1"/>
  <c r="G22" i="212" s="1"/>
  <c r="G23" i="212" s="1"/>
  <c r="G24" i="212" s="1"/>
  <c r="D27" i="211"/>
  <c r="F25" i="211"/>
  <c r="E25" i="211"/>
  <c r="D26" i="211" s="1"/>
  <c r="G5" i="211"/>
  <c r="G6" i="211" s="1"/>
  <c r="G7" i="211" s="1"/>
  <c r="G8" i="211" s="1"/>
  <c r="G9" i="211" s="1"/>
  <c r="G10" i="211" s="1"/>
  <c r="G11" i="211" s="1"/>
  <c r="G12" i="211" s="1"/>
  <c r="G13" i="211" s="1"/>
  <c r="G14" i="211" s="1"/>
  <c r="G15" i="211" s="1"/>
  <c r="G16" i="211" s="1"/>
  <c r="G17" i="211" s="1"/>
  <c r="G18" i="211" s="1"/>
  <c r="G19" i="211" s="1"/>
  <c r="G20" i="211" s="1"/>
  <c r="G21" i="211" s="1"/>
  <c r="G22" i="211" s="1"/>
  <c r="G23" i="211" s="1"/>
  <c r="G24" i="211" s="1"/>
  <c r="D26" i="210"/>
  <c r="G25" i="210"/>
  <c r="D28" i="210" s="1"/>
  <c r="F25" i="210"/>
  <c r="D27" i="210" s="1"/>
  <c r="E25" i="210"/>
  <c r="G5" i="210"/>
  <c r="G6" i="210" s="1"/>
  <c r="G7" i="210" s="1"/>
  <c r="G8" i="210" s="1"/>
  <c r="G9" i="210" s="1"/>
  <c r="G10" i="210" s="1"/>
  <c r="G11" i="210" s="1"/>
  <c r="G12" i="210" s="1"/>
  <c r="G13" i="210" s="1"/>
  <c r="G14" i="210" s="1"/>
  <c r="G15" i="210" s="1"/>
  <c r="G16" i="210" s="1"/>
  <c r="G17" i="210" s="1"/>
  <c r="G18" i="210" s="1"/>
  <c r="G19" i="210" s="1"/>
  <c r="G20" i="210" s="1"/>
  <c r="G21" i="210" s="1"/>
  <c r="G22" i="210" s="1"/>
  <c r="G23" i="210" s="1"/>
  <c r="G24" i="210" s="1"/>
  <c r="D27" i="209"/>
  <c r="D26" i="209"/>
  <c r="F25" i="209"/>
  <c r="E25" i="209"/>
  <c r="G25" i="209" s="1"/>
  <c r="D28" i="209" s="1"/>
  <c r="G5" i="209"/>
  <c r="G6" i="209" s="1"/>
  <c r="G7" i="209" s="1"/>
  <c r="G8" i="209" s="1"/>
  <c r="G9" i="209" s="1"/>
  <c r="G10" i="209" s="1"/>
  <c r="G11" i="209" s="1"/>
  <c r="G12" i="209" s="1"/>
  <c r="G13" i="209" s="1"/>
  <c r="G14" i="209" s="1"/>
  <c r="G15" i="209" s="1"/>
  <c r="G16" i="209" s="1"/>
  <c r="G17" i="209" s="1"/>
  <c r="G18" i="209" s="1"/>
  <c r="G19" i="209" s="1"/>
  <c r="G20" i="209" s="1"/>
  <c r="G21" i="209" s="1"/>
  <c r="G22" i="209" s="1"/>
  <c r="G23" i="209" s="1"/>
  <c r="G24" i="209" s="1"/>
  <c r="G8" i="197"/>
  <c r="G25" i="211" l="1"/>
  <c r="D28" i="211" s="1"/>
  <c r="G24" i="189"/>
  <c r="G25" i="189" s="1"/>
  <c r="G26" i="189" s="1"/>
  <c r="G27" i="189" s="1"/>
  <c r="G28" i="189" s="1"/>
  <c r="G29" i="189" s="1"/>
  <c r="G30" i="189" s="1"/>
  <c r="G31" i="189" s="1"/>
  <c r="G32" i="189" s="1"/>
  <c r="G33" i="189" s="1"/>
  <c r="G34" i="189" s="1"/>
  <c r="G35" i="189" s="1"/>
  <c r="G36" i="189" s="1"/>
  <c r="G37" i="189" s="1"/>
  <c r="G38" i="189" s="1"/>
  <c r="G39" i="189" s="1"/>
  <c r="G40" i="189" s="1"/>
  <c r="G41" i="189" s="1"/>
  <c r="G42" i="189" s="1"/>
  <c r="G43" i="189" s="1"/>
  <c r="B49" i="1"/>
  <c r="G64" i="1"/>
  <c r="F64" i="1"/>
  <c r="G49" i="1"/>
  <c r="F12" i="187" l="1"/>
  <c r="E12" i="187"/>
  <c r="G77" i="1"/>
  <c r="B76" i="1"/>
  <c r="B70" i="1"/>
  <c r="G5" i="190" l="1"/>
  <c r="G6" i="190" s="1"/>
  <c r="F28" i="1"/>
  <c r="B63" i="1"/>
  <c r="G6" i="90" l="1"/>
  <c r="G28" i="1"/>
  <c r="G6" i="42" l="1"/>
  <c r="G5" i="185"/>
  <c r="G6" i="185" s="1"/>
  <c r="G7" i="185" s="1"/>
  <c r="G8" i="185" s="1"/>
  <c r="G9" i="185" s="1"/>
  <c r="G10" i="185" s="1"/>
  <c r="G11" i="185" s="1"/>
  <c r="G12" i="185" s="1"/>
  <c r="G13" i="185" s="1"/>
  <c r="G14" i="185" s="1"/>
  <c r="G15" i="185" s="1"/>
  <c r="G16" i="185" s="1"/>
  <c r="G17" i="185" s="1"/>
  <c r="G18" i="185" s="1"/>
  <c r="G19" i="185" s="1"/>
  <c r="G20" i="185" s="1"/>
  <c r="G21" i="185" s="1"/>
  <c r="G22" i="185" s="1"/>
  <c r="G23" i="185" s="1"/>
  <c r="G24" i="185" s="1"/>
  <c r="F25" i="185"/>
  <c r="E25" i="185"/>
  <c r="F29" i="1"/>
  <c r="E46" i="1"/>
  <c r="G25" i="185" l="1"/>
  <c r="G5" i="204"/>
  <c r="G6" i="204"/>
  <c r="G7" i="204"/>
  <c r="G8" i="204"/>
  <c r="G9" i="204"/>
  <c r="G10" i="204"/>
  <c r="G11" i="204"/>
  <c r="G12" i="204"/>
  <c r="G13" i="204"/>
  <c r="G14" i="204"/>
  <c r="G15" i="204"/>
  <c r="G16" i="204"/>
  <c r="G17" i="204"/>
  <c r="G18" i="204"/>
  <c r="G19" i="204"/>
  <c r="G20" i="204"/>
  <c r="G21" i="204"/>
  <c r="G22" i="204"/>
  <c r="G23" i="204"/>
  <c r="G24" i="204"/>
  <c r="E25" i="204"/>
  <c r="F25" i="204"/>
  <c r="G25" i="204"/>
  <c r="D26" i="204"/>
  <c r="D27" i="204"/>
  <c r="D28" i="204"/>
  <c r="G5" i="203"/>
  <c r="G6" i="203" s="1"/>
  <c r="G7" i="203" s="1"/>
  <c r="G8" i="203" s="1"/>
  <c r="G9" i="203" s="1"/>
  <c r="G10" i="203" s="1"/>
  <c r="G11" i="203" s="1"/>
  <c r="G12" i="203" s="1"/>
  <c r="G13" i="203" s="1"/>
  <c r="G14" i="203" s="1"/>
  <c r="G15" i="203" s="1"/>
  <c r="G16" i="203" s="1"/>
  <c r="G17" i="203" s="1"/>
  <c r="G18" i="203" s="1"/>
  <c r="G19" i="203" s="1"/>
  <c r="G20" i="203" s="1"/>
  <c r="G21" i="203" s="1"/>
  <c r="G22" i="203" s="1"/>
  <c r="G23" i="203" s="1"/>
  <c r="G24" i="203" s="1"/>
  <c r="E25" i="203"/>
  <c r="F25" i="203"/>
  <c r="D27" i="203" s="1"/>
  <c r="D26" i="203"/>
  <c r="G5" i="201"/>
  <c r="G6" i="201" s="1"/>
  <c r="G7" i="201" s="1"/>
  <c r="G8" i="201" s="1"/>
  <c r="G9" i="201" s="1"/>
  <c r="G10" i="201" s="1"/>
  <c r="G11" i="201" s="1"/>
  <c r="G12" i="201" s="1"/>
  <c r="G13" i="201" s="1"/>
  <c r="G14" i="201" s="1"/>
  <c r="G15" i="201" s="1"/>
  <c r="G16" i="201" s="1"/>
  <c r="G17" i="201" s="1"/>
  <c r="G18" i="201" s="1"/>
  <c r="G19" i="201" s="1"/>
  <c r="G20" i="201" s="1"/>
  <c r="G21" i="201" s="1"/>
  <c r="G22" i="201" s="1"/>
  <c r="G23" i="201" s="1"/>
  <c r="G24" i="201" s="1"/>
  <c r="E25" i="201"/>
  <c r="D26" i="201" s="1"/>
  <c r="F25" i="201"/>
  <c r="D27" i="201"/>
  <c r="G5" i="200"/>
  <c r="G6" i="200" s="1"/>
  <c r="G7" i="200" s="1"/>
  <c r="G8" i="200" s="1"/>
  <c r="G9" i="200" s="1"/>
  <c r="G10" i="200" s="1"/>
  <c r="G11" i="200" s="1"/>
  <c r="G12" i="200" s="1"/>
  <c r="G13" i="200" s="1"/>
  <c r="G14" i="200" s="1"/>
  <c r="G15" i="200" s="1"/>
  <c r="G16" i="200" s="1"/>
  <c r="G17" i="200" s="1"/>
  <c r="G18" i="200" s="1"/>
  <c r="G19" i="200" s="1"/>
  <c r="G20" i="200" s="1"/>
  <c r="G21" i="200" s="1"/>
  <c r="G22" i="200" s="1"/>
  <c r="G23" i="200" s="1"/>
  <c r="G24" i="200" s="1"/>
  <c r="E25" i="200"/>
  <c r="F25" i="200"/>
  <c r="D27" i="200" s="1"/>
  <c r="G5" i="199"/>
  <c r="G6" i="199" s="1"/>
  <c r="G7" i="199" s="1"/>
  <c r="G8" i="199" s="1"/>
  <c r="G9" i="199" s="1"/>
  <c r="G10" i="199" s="1"/>
  <c r="G11" i="199" s="1"/>
  <c r="G12" i="199" s="1"/>
  <c r="G13" i="199" s="1"/>
  <c r="G14" i="199" s="1"/>
  <c r="G15" i="199" s="1"/>
  <c r="G16" i="199" s="1"/>
  <c r="G17" i="199" s="1"/>
  <c r="G18" i="199" s="1"/>
  <c r="G19" i="199" s="1"/>
  <c r="G20" i="199" s="1"/>
  <c r="G21" i="199" s="1"/>
  <c r="G22" i="199" s="1"/>
  <c r="G23" i="199" s="1"/>
  <c r="G24" i="199" s="1"/>
  <c r="E25" i="199"/>
  <c r="D26" i="199" s="1"/>
  <c r="F25" i="199"/>
  <c r="D27" i="199" s="1"/>
  <c r="G5" i="198"/>
  <c r="G6" i="198" s="1"/>
  <c r="G7" i="198" s="1"/>
  <c r="G8" i="198" s="1"/>
  <c r="G9" i="198" s="1"/>
  <c r="G10" i="198" s="1"/>
  <c r="G11" i="198" s="1"/>
  <c r="G12" i="198" s="1"/>
  <c r="G13" i="198" s="1"/>
  <c r="G14" i="198" s="1"/>
  <c r="G15" i="198" s="1"/>
  <c r="G16" i="198" s="1"/>
  <c r="G17" i="198" s="1"/>
  <c r="G18" i="198" s="1"/>
  <c r="G19" i="198" s="1"/>
  <c r="G20" i="198" s="1"/>
  <c r="G21" i="198" s="1"/>
  <c r="G22" i="198" s="1"/>
  <c r="G23" i="198" s="1"/>
  <c r="G24" i="198" s="1"/>
  <c r="E25" i="198"/>
  <c r="D26" i="198" s="1"/>
  <c r="F25" i="198"/>
  <c r="G25" i="198" s="1"/>
  <c r="D28" i="198" s="1"/>
  <c r="G5" i="197"/>
  <c r="G6" i="197" s="1"/>
  <c r="G7" i="197" s="1"/>
  <c r="G9" i="197" s="1"/>
  <c r="G10" i="197" s="1"/>
  <c r="G11" i="197" s="1"/>
  <c r="G12" i="197" s="1"/>
  <c r="G13" i="197" s="1"/>
  <c r="G14" i="197" s="1"/>
  <c r="G15" i="197" s="1"/>
  <c r="G16" i="197" s="1"/>
  <c r="G17" i="197" s="1"/>
  <c r="G18" i="197" s="1"/>
  <c r="G19" i="197" s="1"/>
  <c r="G20" i="197" s="1"/>
  <c r="G21" i="197" s="1"/>
  <c r="G22" i="197" s="1"/>
  <c r="G23" i="197" s="1"/>
  <c r="G24" i="197" s="1"/>
  <c r="E25" i="197"/>
  <c r="D26" i="197" s="1"/>
  <c r="F25" i="197"/>
  <c r="D27" i="197" s="1"/>
  <c r="G5" i="196"/>
  <c r="G6" i="196" s="1"/>
  <c r="G7" i="196" s="1"/>
  <c r="G8" i="196" s="1"/>
  <c r="G9" i="196" s="1"/>
  <c r="G10" i="196" s="1"/>
  <c r="G11" i="196" s="1"/>
  <c r="G12" i="196" s="1"/>
  <c r="G13" i="196" s="1"/>
  <c r="G14" i="196" s="1"/>
  <c r="G15" i="196" s="1"/>
  <c r="G16" i="196" s="1"/>
  <c r="G17" i="196" s="1"/>
  <c r="G18" i="196" s="1"/>
  <c r="G19" i="196" s="1"/>
  <c r="G20" i="196" s="1"/>
  <c r="G21" i="196" s="1"/>
  <c r="G22" i="196" s="1"/>
  <c r="G23" i="196" s="1"/>
  <c r="G24" i="196" s="1"/>
  <c r="E25" i="196"/>
  <c r="D26" i="196" s="1"/>
  <c r="F25" i="196"/>
  <c r="G25" i="196" s="1"/>
  <c r="D28" i="196" s="1"/>
  <c r="D27" i="196"/>
  <c r="G5" i="195"/>
  <c r="G6" i="195"/>
  <c r="G7" i="195" s="1"/>
  <c r="G8" i="195" s="1"/>
  <c r="G9" i="195" s="1"/>
  <c r="G10" i="195" s="1"/>
  <c r="G11" i="195" s="1"/>
  <c r="G12" i="195" s="1"/>
  <c r="G13" i="195" s="1"/>
  <c r="G14" i="195" s="1"/>
  <c r="G15" i="195" s="1"/>
  <c r="G16" i="195" s="1"/>
  <c r="G17" i="195" s="1"/>
  <c r="G18" i="195" s="1"/>
  <c r="G19" i="195" s="1"/>
  <c r="G20" i="195" s="1"/>
  <c r="G21" i="195" s="1"/>
  <c r="G22" i="195" s="1"/>
  <c r="G23" i="195" s="1"/>
  <c r="G24" i="195" s="1"/>
  <c r="E25" i="195"/>
  <c r="G25" i="195" s="1"/>
  <c r="D28" i="195" s="1"/>
  <c r="F25" i="195"/>
  <c r="D27" i="195"/>
  <c r="G5" i="194"/>
  <c r="G6" i="194"/>
  <c r="G7" i="194" s="1"/>
  <c r="G8" i="194" s="1"/>
  <c r="G9" i="194" s="1"/>
  <c r="G10" i="194" s="1"/>
  <c r="G11" i="194" s="1"/>
  <c r="G12" i="194" s="1"/>
  <c r="G13" i="194" s="1"/>
  <c r="G14" i="194" s="1"/>
  <c r="G15" i="194" s="1"/>
  <c r="G16" i="194" s="1"/>
  <c r="G17" i="194" s="1"/>
  <c r="G18" i="194" s="1"/>
  <c r="G19" i="194" s="1"/>
  <c r="G20" i="194" s="1"/>
  <c r="G21" i="194" s="1"/>
  <c r="G22" i="194" s="1"/>
  <c r="G23" i="194" s="1"/>
  <c r="G24" i="194" s="1"/>
  <c r="E25" i="194"/>
  <c r="F25" i="194"/>
  <c r="D27" i="194"/>
  <c r="G5" i="193"/>
  <c r="G6" i="193" s="1"/>
  <c r="G7" i="193" s="1"/>
  <c r="G8" i="193" s="1"/>
  <c r="G9" i="193" s="1"/>
  <c r="G10" i="193" s="1"/>
  <c r="G11" i="193" s="1"/>
  <c r="G12" i="193" s="1"/>
  <c r="G13" i="193" s="1"/>
  <c r="G14" i="193" s="1"/>
  <c r="G15" i="193" s="1"/>
  <c r="G16" i="193" s="1"/>
  <c r="G17" i="193" s="1"/>
  <c r="G18" i="193" s="1"/>
  <c r="G19" i="193" s="1"/>
  <c r="G20" i="193" s="1"/>
  <c r="G21" i="193" s="1"/>
  <c r="G22" i="193" s="1"/>
  <c r="G23" i="193" s="1"/>
  <c r="G24" i="193" s="1"/>
  <c r="E25" i="193"/>
  <c r="D26" i="193" s="1"/>
  <c r="F25" i="193"/>
  <c r="D27" i="193" s="1"/>
  <c r="G5" i="192"/>
  <c r="G6" i="192" s="1"/>
  <c r="G7" i="192" s="1"/>
  <c r="G8" i="192" s="1"/>
  <c r="G9" i="192" s="1"/>
  <c r="G10" i="192" s="1"/>
  <c r="G11" i="192" s="1"/>
  <c r="G12" i="192" s="1"/>
  <c r="G13" i="192" s="1"/>
  <c r="G14" i="192" s="1"/>
  <c r="G15" i="192" s="1"/>
  <c r="G16" i="192" s="1"/>
  <c r="G17" i="192" s="1"/>
  <c r="G18" i="192" s="1"/>
  <c r="G19" i="192" s="1"/>
  <c r="G20" i="192" s="1"/>
  <c r="G21" i="192" s="1"/>
  <c r="G22" i="192" s="1"/>
  <c r="G23" i="192" s="1"/>
  <c r="G24" i="192" s="1"/>
  <c r="E25" i="192"/>
  <c r="D26" i="192" s="1"/>
  <c r="F25" i="192"/>
  <c r="D27" i="192" s="1"/>
  <c r="G5" i="191"/>
  <c r="G6" i="191" s="1"/>
  <c r="G7" i="191" s="1"/>
  <c r="G8" i="191" s="1"/>
  <c r="G9" i="191" s="1"/>
  <c r="G10" i="191" s="1"/>
  <c r="G11" i="191" s="1"/>
  <c r="G12" i="191" s="1"/>
  <c r="G13" i="191" s="1"/>
  <c r="G14" i="191" s="1"/>
  <c r="G15" i="191" s="1"/>
  <c r="G16" i="191" s="1"/>
  <c r="G17" i="191" s="1"/>
  <c r="G18" i="191" s="1"/>
  <c r="G19" i="191" s="1"/>
  <c r="G20" i="191" s="1"/>
  <c r="G21" i="191" s="1"/>
  <c r="G22" i="191" s="1"/>
  <c r="G23" i="191" s="1"/>
  <c r="G24" i="191" s="1"/>
  <c r="E25" i="191"/>
  <c r="D26" i="191" s="1"/>
  <c r="F25" i="191"/>
  <c r="D27" i="191"/>
  <c r="G7" i="190"/>
  <c r="G8" i="190" s="1"/>
  <c r="G9" i="190" s="1"/>
  <c r="G10" i="190" s="1"/>
  <c r="G11" i="190" s="1"/>
  <c r="G12" i="190" s="1"/>
  <c r="G13" i="190" s="1"/>
  <c r="G14" i="190" s="1"/>
  <c r="G15" i="190" s="1"/>
  <c r="G16" i="190" s="1"/>
  <c r="G17" i="190" s="1"/>
  <c r="G18" i="190" s="1"/>
  <c r="G19" i="190" s="1"/>
  <c r="G20" i="190" s="1"/>
  <c r="G21" i="190" s="1"/>
  <c r="G22" i="190" s="1"/>
  <c r="G23" i="190" s="1"/>
  <c r="G24" i="190" s="1"/>
  <c r="E25" i="190"/>
  <c r="D26" i="190" s="1"/>
  <c r="F25" i="190"/>
  <c r="G5" i="189"/>
  <c r="G6" i="189" s="1"/>
  <c r="G7" i="189" s="1"/>
  <c r="G8" i="189" s="1"/>
  <c r="G9" i="189" s="1"/>
  <c r="G10" i="189" s="1"/>
  <c r="G11" i="189" s="1"/>
  <c r="G12" i="189" s="1"/>
  <c r="G13" i="189" s="1"/>
  <c r="G14" i="189" s="1"/>
  <c r="G15" i="189" s="1"/>
  <c r="G16" i="189" s="1"/>
  <c r="G17" i="189" s="1"/>
  <c r="G18" i="189" s="1"/>
  <c r="G19" i="189" s="1"/>
  <c r="G20" i="189" s="1"/>
  <c r="G21" i="189" s="1"/>
  <c r="G22" i="189" s="1"/>
  <c r="G23" i="189" s="1"/>
  <c r="E44" i="189"/>
  <c r="F44" i="189"/>
  <c r="G5" i="188"/>
  <c r="G6" i="188" s="1"/>
  <c r="G7" i="188" s="1"/>
  <c r="G8" i="188" s="1"/>
  <c r="G10" i="188" s="1"/>
  <c r="G11" i="188" s="1"/>
  <c r="G12" i="188" s="1"/>
  <c r="G13" i="188" s="1"/>
  <c r="G14" i="188" s="1"/>
  <c r="G15" i="188" s="1"/>
  <c r="G16" i="188" s="1"/>
  <c r="G17" i="188" s="1"/>
  <c r="G18" i="188" s="1"/>
  <c r="G19" i="188" s="1"/>
  <c r="G20" i="188" s="1"/>
  <c r="G21" i="188" s="1"/>
  <c r="G22" i="188" s="1"/>
  <c r="G23" i="188" s="1"/>
  <c r="G24" i="188" s="1"/>
  <c r="E25" i="188"/>
  <c r="F25" i="188"/>
  <c r="D27" i="188" s="1"/>
  <c r="G5" i="187"/>
  <c r="G6" i="187" s="1"/>
  <c r="G7" i="187" s="1"/>
  <c r="G8" i="187" s="1"/>
  <c r="G9" i="187" s="1"/>
  <c r="G10" i="187" s="1"/>
  <c r="G11" i="187" s="1"/>
  <c r="G12" i="187" s="1"/>
  <c r="G13" i="187" s="1"/>
  <c r="G14" i="187" s="1"/>
  <c r="G15" i="187" s="1"/>
  <c r="G16" i="187" s="1"/>
  <c r="G17" i="187" s="1"/>
  <c r="G18" i="187" s="1"/>
  <c r="G19" i="187" s="1"/>
  <c r="G20" i="187" s="1"/>
  <c r="G21" i="187" s="1"/>
  <c r="G22" i="187" s="1"/>
  <c r="G23" i="187" s="1"/>
  <c r="G24" i="187" s="1"/>
  <c r="E25" i="187"/>
  <c r="D26" i="187" s="1"/>
  <c r="F25" i="187"/>
  <c r="G5" i="138"/>
  <c r="G6" i="138"/>
  <c r="G7" i="138" s="1"/>
  <c r="G8" i="138" s="1"/>
  <c r="G9" i="138" s="1"/>
  <c r="G10" i="138" s="1"/>
  <c r="G11" i="138" s="1"/>
  <c r="G12" i="138" s="1"/>
  <c r="G13" i="138" s="1"/>
  <c r="G14" i="138" s="1"/>
  <c r="G15" i="138" s="1"/>
  <c r="G16" i="138" s="1"/>
  <c r="G17" i="138" s="1"/>
  <c r="G18" i="138" s="1"/>
  <c r="G19" i="138" s="1"/>
  <c r="G20" i="138" s="1"/>
  <c r="G21" i="138" s="1"/>
  <c r="G22" i="138" s="1"/>
  <c r="G23" i="138" s="1"/>
  <c r="G24" i="138" s="1"/>
  <c r="E25" i="138"/>
  <c r="D26" i="138" s="1"/>
  <c r="F25" i="138"/>
  <c r="D27" i="138" s="1"/>
  <c r="G5" i="137"/>
  <c r="G6" i="137"/>
  <c r="G7" i="137"/>
  <c r="G8" i="137" s="1"/>
  <c r="G9" i="137" s="1"/>
  <c r="G10" i="137" s="1"/>
  <c r="G11" i="137" s="1"/>
  <c r="G12" i="137" s="1"/>
  <c r="G13" i="137" s="1"/>
  <c r="G14" i="137" s="1"/>
  <c r="G15" i="137" s="1"/>
  <c r="G16" i="137" s="1"/>
  <c r="G17" i="137" s="1"/>
  <c r="G18" i="137" s="1"/>
  <c r="G19" i="137" s="1"/>
  <c r="G20" i="137" s="1"/>
  <c r="G21" i="137" s="1"/>
  <c r="G22" i="137" s="1"/>
  <c r="G23" i="137" s="1"/>
  <c r="G24" i="137" s="1"/>
  <c r="E25" i="137"/>
  <c r="D26" i="137" s="1"/>
  <c r="F25" i="137"/>
  <c r="G5" i="134"/>
  <c r="G6" i="134" s="1"/>
  <c r="G7" i="134" s="1"/>
  <c r="G8" i="134" s="1"/>
  <c r="G9" i="134" s="1"/>
  <c r="G10" i="134" s="1"/>
  <c r="G11" i="134" s="1"/>
  <c r="G12" i="134" s="1"/>
  <c r="G13" i="134" s="1"/>
  <c r="G14" i="134" s="1"/>
  <c r="G15" i="134" s="1"/>
  <c r="G16" i="134" s="1"/>
  <c r="G17" i="134" s="1"/>
  <c r="G18" i="134" s="1"/>
  <c r="G19" i="134" s="1"/>
  <c r="G20" i="134" s="1"/>
  <c r="G21" i="134" s="1"/>
  <c r="G22" i="134" s="1"/>
  <c r="G23" i="134" s="1"/>
  <c r="G24" i="134" s="1"/>
  <c r="E25" i="134"/>
  <c r="D26" i="134" s="1"/>
  <c r="F25" i="134"/>
  <c r="G5" i="133"/>
  <c r="G6" i="133" s="1"/>
  <c r="G7" i="133" s="1"/>
  <c r="G8" i="133" s="1"/>
  <c r="G9" i="133" s="1"/>
  <c r="G10" i="133" s="1"/>
  <c r="G11" i="133" s="1"/>
  <c r="G12" i="133" s="1"/>
  <c r="G13" i="133" s="1"/>
  <c r="G14" i="133" s="1"/>
  <c r="G15" i="133" s="1"/>
  <c r="G16" i="133" s="1"/>
  <c r="G17" i="133" s="1"/>
  <c r="G18" i="133" s="1"/>
  <c r="G19" i="133" s="1"/>
  <c r="G20" i="133" s="1"/>
  <c r="G21" i="133" s="1"/>
  <c r="G22" i="133" s="1"/>
  <c r="G23" i="133" s="1"/>
  <c r="G24" i="133" s="1"/>
  <c r="E25" i="133"/>
  <c r="D26" i="133" s="1"/>
  <c r="F25" i="133"/>
  <c r="G5" i="132"/>
  <c r="G6" i="132" s="1"/>
  <c r="G7" i="132" s="1"/>
  <c r="G8" i="132" s="1"/>
  <c r="G9" i="132" s="1"/>
  <c r="G10" i="132" s="1"/>
  <c r="G11" i="132" s="1"/>
  <c r="G12" i="132" s="1"/>
  <c r="G13" i="132" s="1"/>
  <c r="G14" i="132" s="1"/>
  <c r="G15" i="132" s="1"/>
  <c r="G16" i="132" s="1"/>
  <c r="G17" i="132" s="1"/>
  <c r="G18" i="132" s="1"/>
  <c r="G19" i="132" s="1"/>
  <c r="G20" i="132" s="1"/>
  <c r="G21" i="132" s="1"/>
  <c r="G22" i="132" s="1"/>
  <c r="G23" i="132" s="1"/>
  <c r="G24" i="132" s="1"/>
  <c r="E25" i="132"/>
  <c r="D26" i="132" s="1"/>
  <c r="F25" i="132"/>
  <c r="D27" i="132" s="1"/>
  <c r="G5" i="131"/>
  <c r="G6" i="131" s="1"/>
  <c r="G7" i="131" s="1"/>
  <c r="G8" i="131" s="1"/>
  <c r="G9" i="131" s="1"/>
  <c r="G10" i="131" s="1"/>
  <c r="G11" i="131" s="1"/>
  <c r="G12" i="131" s="1"/>
  <c r="G13" i="131" s="1"/>
  <c r="G14" i="131" s="1"/>
  <c r="G15" i="131" s="1"/>
  <c r="G16" i="131" s="1"/>
  <c r="G17" i="131" s="1"/>
  <c r="G18" i="131" s="1"/>
  <c r="G19" i="131" s="1"/>
  <c r="G20" i="131" s="1"/>
  <c r="G21" i="131" s="1"/>
  <c r="G22" i="131" s="1"/>
  <c r="G23" i="131" s="1"/>
  <c r="G24" i="131" s="1"/>
  <c r="E25" i="131"/>
  <c r="D26" i="131" s="1"/>
  <c r="F25" i="131"/>
  <c r="D27" i="131" s="1"/>
  <c r="G5" i="130"/>
  <c r="G6" i="130" s="1"/>
  <c r="G7" i="130" s="1"/>
  <c r="G8" i="130" s="1"/>
  <c r="G9" i="130" s="1"/>
  <c r="G10" i="130" s="1"/>
  <c r="G11" i="130" s="1"/>
  <c r="G12" i="130" s="1"/>
  <c r="G13" i="130" s="1"/>
  <c r="G14" i="130" s="1"/>
  <c r="G15" i="130" s="1"/>
  <c r="G16" i="130" s="1"/>
  <c r="G17" i="130" s="1"/>
  <c r="G18" i="130" s="1"/>
  <c r="G19" i="130" s="1"/>
  <c r="G20" i="130" s="1"/>
  <c r="G21" i="130" s="1"/>
  <c r="G22" i="130" s="1"/>
  <c r="G23" i="130" s="1"/>
  <c r="G24" i="130" s="1"/>
  <c r="E25" i="130"/>
  <c r="D26" i="130" s="1"/>
  <c r="F25" i="130"/>
  <c r="G5" i="129"/>
  <c r="G6" i="129" s="1"/>
  <c r="G7" i="129" s="1"/>
  <c r="G8" i="129" s="1"/>
  <c r="G9" i="129" s="1"/>
  <c r="G10" i="129" s="1"/>
  <c r="G11" i="129" s="1"/>
  <c r="G12" i="129" s="1"/>
  <c r="G13" i="129" s="1"/>
  <c r="G14" i="129" s="1"/>
  <c r="G15" i="129" s="1"/>
  <c r="G16" i="129" s="1"/>
  <c r="G17" i="129" s="1"/>
  <c r="G18" i="129" s="1"/>
  <c r="G19" i="129" s="1"/>
  <c r="G20" i="129" s="1"/>
  <c r="G21" i="129" s="1"/>
  <c r="G22" i="129" s="1"/>
  <c r="G23" i="129" s="1"/>
  <c r="G24" i="129" s="1"/>
  <c r="E25" i="129"/>
  <c r="D26" i="129" s="1"/>
  <c r="F25" i="129"/>
  <c r="D27" i="129" s="1"/>
  <c r="G5" i="128"/>
  <c r="G6" i="128" s="1"/>
  <c r="G7" i="128" s="1"/>
  <c r="G8" i="128" s="1"/>
  <c r="G9" i="128" s="1"/>
  <c r="G10" i="128" s="1"/>
  <c r="G11" i="128" s="1"/>
  <c r="G12" i="128" s="1"/>
  <c r="G13" i="128" s="1"/>
  <c r="G14" i="128" s="1"/>
  <c r="G15" i="128" s="1"/>
  <c r="G16" i="128" s="1"/>
  <c r="G17" i="128" s="1"/>
  <c r="G18" i="128" s="1"/>
  <c r="G19" i="128" s="1"/>
  <c r="G20" i="128" s="1"/>
  <c r="G21" i="128" s="1"/>
  <c r="G22" i="128" s="1"/>
  <c r="G23" i="128" s="1"/>
  <c r="G24" i="128" s="1"/>
  <c r="E25" i="128"/>
  <c r="D26" i="128" s="1"/>
  <c r="F25" i="128"/>
  <c r="D27" i="128"/>
  <c r="G5" i="127"/>
  <c r="G6" i="127" s="1"/>
  <c r="G7" i="127" s="1"/>
  <c r="G8" i="127" s="1"/>
  <c r="G9" i="127" s="1"/>
  <c r="G10" i="127" s="1"/>
  <c r="G11" i="127" s="1"/>
  <c r="G12" i="127" s="1"/>
  <c r="G13" i="127" s="1"/>
  <c r="G14" i="127" s="1"/>
  <c r="G15" i="127" s="1"/>
  <c r="G16" i="127" s="1"/>
  <c r="G17" i="127" s="1"/>
  <c r="G18" i="127" s="1"/>
  <c r="G19" i="127" s="1"/>
  <c r="G20" i="127" s="1"/>
  <c r="G21" i="127" s="1"/>
  <c r="G22" i="127" s="1"/>
  <c r="G23" i="127" s="1"/>
  <c r="G24" i="127" s="1"/>
  <c r="E25" i="127"/>
  <c r="D26" i="127" s="1"/>
  <c r="F25" i="127"/>
  <c r="D27" i="127" s="1"/>
  <c r="G5" i="126"/>
  <c r="G6" i="126" s="1"/>
  <c r="G7" i="126" s="1"/>
  <c r="G8" i="126" s="1"/>
  <c r="G9" i="126" s="1"/>
  <c r="G10" i="126" s="1"/>
  <c r="G11" i="126" s="1"/>
  <c r="G12" i="126" s="1"/>
  <c r="G13" i="126" s="1"/>
  <c r="G14" i="126" s="1"/>
  <c r="G15" i="126" s="1"/>
  <c r="G16" i="126" s="1"/>
  <c r="G17" i="126" s="1"/>
  <c r="G18" i="126" s="1"/>
  <c r="G19" i="126" s="1"/>
  <c r="G20" i="126" s="1"/>
  <c r="G21" i="126" s="1"/>
  <c r="G22" i="126" s="1"/>
  <c r="G23" i="126" s="1"/>
  <c r="G24" i="126" s="1"/>
  <c r="E25" i="126"/>
  <c r="D26" i="126" s="1"/>
  <c r="F25" i="126"/>
  <c r="D27" i="126" s="1"/>
  <c r="G5" i="103"/>
  <c r="G6" i="103" s="1"/>
  <c r="G7" i="103" s="1"/>
  <c r="G8" i="103" s="1"/>
  <c r="G9" i="103" s="1"/>
  <c r="G10" i="103" s="1"/>
  <c r="G11" i="103" s="1"/>
  <c r="G12" i="103" s="1"/>
  <c r="G13" i="103" s="1"/>
  <c r="G14" i="103" s="1"/>
  <c r="G15" i="103" s="1"/>
  <c r="G16" i="103" s="1"/>
  <c r="G17" i="103" s="1"/>
  <c r="G18" i="103" s="1"/>
  <c r="G19" i="103" s="1"/>
  <c r="G20" i="103" s="1"/>
  <c r="G21" i="103" s="1"/>
  <c r="G22" i="103" s="1"/>
  <c r="G23" i="103" s="1"/>
  <c r="G24" i="103" s="1"/>
  <c r="E25" i="103"/>
  <c r="D26" i="103" s="1"/>
  <c r="F25" i="103"/>
  <c r="G5" i="102"/>
  <c r="G6" i="102" s="1"/>
  <c r="G7" i="102" s="1"/>
  <c r="G8" i="102" s="1"/>
  <c r="G9" i="102" s="1"/>
  <c r="G10" i="102" s="1"/>
  <c r="G11" i="102" s="1"/>
  <c r="G12" i="102" s="1"/>
  <c r="G13" i="102" s="1"/>
  <c r="G14" i="102" s="1"/>
  <c r="G15" i="102" s="1"/>
  <c r="G16" i="102" s="1"/>
  <c r="G17" i="102" s="1"/>
  <c r="G18" i="102" s="1"/>
  <c r="G19" i="102" s="1"/>
  <c r="G20" i="102" s="1"/>
  <c r="G21" i="102" s="1"/>
  <c r="G22" i="102" s="1"/>
  <c r="G23" i="102" s="1"/>
  <c r="G24" i="102" s="1"/>
  <c r="E25" i="102"/>
  <c r="D26" i="102" s="1"/>
  <c r="F25" i="102"/>
  <c r="G5" i="101"/>
  <c r="G6" i="101" s="1"/>
  <c r="G7" i="101" s="1"/>
  <c r="G8" i="101" s="1"/>
  <c r="G9" i="101" s="1"/>
  <c r="G10" i="101" s="1"/>
  <c r="G11" i="101" s="1"/>
  <c r="G12" i="101" s="1"/>
  <c r="G13" i="101" s="1"/>
  <c r="G14" i="101" s="1"/>
  <c r="G15" i="101" s="1"/>
  <c r="G16" i="101" s="1"/>
  <c r="G17" i="101" s="1"/>
  <c r="G18" i="101" s="1"/>
  <c r="G19" i="101" s="1"/>
  <c r="G20" i="101" s="1"/>
  <c r="G21" i="101" s="1"/>
  <c r="G22" i="101" s="1"/>
  <c r="G23" i="101" s="1"/>
  <c r="G24" i="101" s="1"/>
  <c r="E25" i="101"/>
  <c r="D26" i="101" s="1"/>
  <c r="F25" i="101"/>
  <c r="G5" i="100"/>
  <c r="G6" i="100" s="1"/>
  <c r="G7" i="100" s="1"/>
  <c r="G8" i="100" s="1"/>
  <c r="G9" i="100" s="1"/>
  <c r="G10" i="100" s="1"/>
  <c r="G11" i="100" s="1"/>
  <c r="G12" i="100" s="1"/>
  <c r="G13" i="100" s="1"/>
  <c r="G14" i="100" s="1"/>
  <c r="G15" i="100" s="1"/>
  <c r="G16" i="100" s="1"/>
  <c r="G17" i="100" s="1"/>
  <c r="G18" i="100" s="1"/>
  <c r="G19" i="100" s="1"/>
  <c r="G20" i="100" s="1"/>
  <c r="G21" i="100" s="1"/>
  <c r="G22" i="100" s="1"/>
  <c r="G23" i="100" s="1"/>
  <c r="G24" i="100" s="1"/>
  <c r="E25" i="100"/>
  <c r="D26" i="100" s="1"/>
  <c r="F25" i="100"/>
  <c r="D27" i="100"/>
  <c r="G5" i="95"/>
  <c r="G6" i="95" s="1"/>
  <c r="G7" i="95" s="1"/>
  <c r="G8" i="95" s="1"/>
  <c r="G9" i="95" s="1"/>
  <c r="G10" i="95" s="1"/>
  <c r="G11" i="95" s="1"/>
  <c r="G12" i="95" s="1"/>
  <c r="G13" i="95" s="1"/>
  <c r="G14" i="95" s="1"/>
  <c r="G15" i="95" s="1"/>
  <c r="G16" i="95" s="1"/>
  <c r="G17" i="95" s="1"/>
  <c r="G18" i="95" s="1"/>
  <c r="G19" i="95" s="1"/>
  <c r="G20" i="95" s="1"/>
  <c r="G21" i="95" s="1"/>
  <c r="G22" i="95" s="1"/>
  <c r="G23" i="95" s="1"/>
  <c r="G24" i="95" s="1"/>
  <c r="E25" i="95"/>
  <c r="D26" i="95" s="1"/>
  <c r="F25" i="95"/>
  <c r="G25" i="95" s="1"/>
  <c r="D28" i="95" s="1"/>
  <c r="D27" i="95"/>
  <c r="G5" i="98"/>
  <c r="G6" i="98" s="1"/>
  <c r="G7" i="98" s="1"/>
  <c r="G8" i="98" s="1"/>
  <c r="G9" i="98" s="1"/>
  <c r="G10" i="98" s="1"/>
  <c r="G11" i="98" s="1"/>
  <c r="G12" i="98" s="1"/>
  <c r="G13" i="98" s="1"/>
  <c r="G14" i="98" s="1"/>
  <c r="G15" i="98" s="1"/>
  <c r="G16" i="98" s="1"/>
  <c r="G17" i="98" s="1"/>
  <c r="G18" i="98" s="1"/>
  <c r="G19" i="98" s="1"/>
  <c r="G20" i="98" s="1"/>
  <c r="G21" i="98" s="1"/>
  <c r="G22" i="98" s="1"/>
  <c r="G23" i="98" s="1"/>
  <c r="G24" i="98" s="1"/>
  <c r="E25" i="98"/>
  <c r="D26" i="98" s="1"/>
  <c r="F25" i="98"/>
  <c r="D27" i="98"/>
  <c r="G5" i="97"/>
  <c r="G6" i="97" s="1"/>
  <c r="G7" i="97" s="1"/>
  <c r="G8" i="97" s="1"/>
  <c r="G9" i="97" s="1"/>
  <c r="G10" i="97" s="1"/>
  <c r="G11" i="97" s="1"/>
  <c r="G12" i="97" s="1"/>
  <c r="G13" i="97" s="1"/>
  <c r="G14" i="97" s="1"/>
  <c r="G15" i="97" s="1"/>
  <c r="G16" i="97" s="1"/>
  <c r="G17" i="97" s="1"/>
  <c r="G18" i="97" s="1"/>
  <c r="G19" i="97" s="1"/>
  <c r="G20" i="97" s="1"/>
  <c r="G21" i="97" s="1"/>
  <c r="G22" i="97" s="1"/>
  <c r="G23" i="97" s="1"/>
  <c r="G24" i="97" s="1"/>
  <c r="E25" i="97"/>
  <c r="D26" i="97" s="1"/>
  <c r="F25" i="97"/>
  <c r="D27" i="97" s="1"/>
  <c r="G5" i="94"/>
  <c r="G6" i="94" s="1"/>
  <c r="G7" i="94" s="1"/>
  <c r="G8" i="94" s="1"/>
  <c r="G9" i="94" s="1"/>
  <c r="G10" i="94" s="1"/>
  <c r="G11" i="94" s="1"/>
  <c r="G12" i="94" s="1"/>
  <c r="G13" i="94" s="1"/>
  <c r="G14" i="94" s="1"/>
  <c r="G15" i="94" s="1"/>
  <c r="G16" i="94" s="1"/>
  <c r="G17" i="94" s="1"/>
  <c r="G18" i="94" s="1"/>
  <c r="G19" i="94" s="1"/>
  <c r="G20" i="94" s="1"/>
  <c r="G21" i="94" s="1"/>
  <c r="G22" i="94" s="1"/>
  <c r="G23" i="94" s="1"/>
  <c r="G24" i="94" s="1"/>
  <c r="E25" i="94"/>
  <c r="D26" i="94" s="1"/>
  <c r="F25" i="94"/>
  <c r="D27" i="94" s="1"/>
  <c r="G5" i="93"/>
  <c r="G6" i="93" s="1"/>
  <c r="G7" i="93" s="1"/>
  <c r="G8" i="93" s="1"/>
  <c r="G9" i="93" s="1"/>
  <c r="G10" i="93" s="1"/>
  <c r="G11" i="93" s="1"/>
  <c r="G12" i="93" s="1"/>
  <c r="G13" i="93" s="1"/>
  <c r="G14" i="93" s="1"/>
  <c r="G15" i="93" s="1"/>
  <c r="G16" i="93" s="1"/>
  <c r="G17" i="93" s="1"/>
  <c r="G18" i="93" s="1"/>
  <c r="G19" i="93" s="1"/>
  <c r="G20" i="93" s="1"/>
  <c r="G21" i="93" s="1"/>
  <c r="G22" i="93" s="1"/>
  <c r="G23" i="93" s="1"/>
  <c r="G24" i="93" s="1"/>
  <c r="E25" i="93"/>
  <c r="F25" i="93"/>
  <c r="G25" i="93" s="1"/>
  <c r="D26" i="93"/>
  <c r="G5" i="92"/>
  <c r="G6" i="92" s="1"/>
  <c r="G7" i="92" s="1"/>
  <c r="G8" i="92" s="1"/>
  <c r="G9" i="92" s="1"/>
  <c r="G10" i="92" s="1"/>
  <c r="G11" i="92" s="1"/>
  <c r="G12" i="92" s="1"/>
  <c r="G13" i="92" s="1"/>
  <c r="G14" i="92" s="1"/>
  <c r="G15" i="92" s="1"/>
  <c r="G16" i="92" s="1"/>
  <c r="G17" i="92" s="1"/>
  <c r="G18" i="92" s="1"/>
  <c r="G19" i="92" s="1"/>
  <c r="G20" i="92" s="1"/>
  <c r="G21" i="92" s="1"/>
  <c r="G22" i="92" s="1"/>
  <c r="G23" i="92" s="1"/>
  <c r="G24" i="92" s="1"/>
  <c r="E25" i="92"/>
  <c r="D26" i="92" s="1"/>
  <c r="F25" i="92"/>
  <c r="D27" i="92" s="1"/>
  <c r="G5" i="90"/>
  <c r="G7" i="90" s="1"/>
  <c r="G8" i="90" s="1"/>
  <c r="G9" i="90" s="1"/>
  <c r="G10" i="90" s="1"/>
  <c r="G11" i="90" s="1"/>
  <c r="G12" i="90" s="1"/>
  <c r="G13" i="90" s="1"/>
  <c r="G14" i="90" s="1"/>
  <c r="G15" i="90" s="1"/>
  <c r="G16" i="90" s="1"/>
  <c r="G17" i="90" s="1"/>
  <c r="G18" i="90" s="1"/>
  <c r="G19" i="90" s="1"/>
  <c r="G20" i="90" s="1"/>
  <c r="G21" i="90" s="1"/>
  <c r="G22" i="90" s="1"/>
  <c r="G23" i="90" s="1"/>
  <c r="G24" i="90" s="1"/>
  <c r="E25" i="90"/>
  <c r="F25" i="90"/>
  <c r="G25" i="90" s="1"/>
  <c r="D28" i="90" s="1"/>
  <c r="D26" i="90"/>
  <c r="G5" i="89"/>
  <c r="G6" i="89" s="1"/>
  <c r="G7" i="89" s="1"/>
  <c r="G8" i="89" s="1"/>
  <c r="G9" i="89" s="1"/>
  <c r="G10" i="89" s="1"/>
  <c r="G11" i="89" s="1"/>
  <c r="G12" i="89" s="1"/>
  <c r="G13" i="89" s="1"/>
  <c r="G14" i="89" s="1"/>
  <c r="G15" i="89" s="1"/>
  <c r="G16" i="89" s="1"/>
  <c r="G17" i="89" s="1"/>
  <c r="G18" i="89" s="1"/>
  <c r="G19" i="89" s="1"/>
  <c r="G20" i="89" s="1"/>
  <c r="G21" i="89" s="1"/>
  <c r="G22" i="89" s="1"/>
  <c r="G23" i="89" s="1"/>
  <c r="G24" i="89" s="1"/>
  <c r="E25" i="89"/>
  <c r="D26" i="89" s="1"/>
  <c r="F25" i="89"/>
  <c r="G5" i="87"/>
  <c r="G6" i="87" s="1"/>
  <c r="G7" i="87" s="1"/>
  <c r="G8" i="87" s="1"/>
  <c r="G9" i="87" s="1"/>
  <c r="G10" i="87" s="1"/>
  <c r="G11" i="87" s="1"/>
  <c r="G12" i="87" s="1"/>
  <c r="G13" i="87" s="1"/>
  <c r="G14" i="87" s="1"/>
  <c r="G15" i="87" s="1"/>
  <c r="G16" i="87" s="1"/>
  <c r="G17" i="87" s="1"/>
  <c r="G18" i="87" s="1"/>
  <c r="G19" i="87" s="1"/>
  <c r="G20" i="87" s="1"/>
  <c r="G21" i="87" s="1"/>
  <c r="G22" i="87" s="1"/>
  <c r="G23" i="87" s="1"/>
  <c r="G24" i="87" s="1"/>
  <c r="E25" i="87"/>
  <c r="D26" i="87" s="1"/>
  <c r="F25" i="87"/>
  <c r="D27" i="87" s="1"/>
  <c r="G5" i="86"/>
  <c r="G6" i="86" s="1"/>
  <c r="G7" i="86" s="1"/>
  <c r="G8" i="86" s="1"/>
  <c r="G9" i="86" s="1"/>
  <c r="G10" i="86" s="1"/>
  <c r="G11" i="86" s="1"/>
  <c r="G12" i="86" s="1"/>
  <c r="G13" i="86" s="1"/>
  <c r="G14" i="86" s="1"/>
  <c r="G15" i="86" s="1"/>
  <c r="G16" i="86" s="1"/>
  <c r="G17" i="86" s="1"/>
  <c r="G18" i="86" s="1"/>
  <c r="G19" i="86" s="1"/>
  <c r="G20" i="86" s="1"/>
  <c r="G21" i="86" s="1"/>
  <c r="G22" i="86" s="1"/>
  <c r="G23" i="86" s="1"/>
  <c r="G24" i="86" s="1"/>
  <c r="E25" i="86"/>
  <c r="D26" i="86" s="1"/>
  <c r="F25" i="86"/>
  <c r="D27" i="86" s="1"/>
  <c r="G5" i="84"/>
  <c r="G6" i="84" s="1"/>
  <c r="G7" i="84" s="1"/>
  <c r="G8" i="84" s="1"/>
  <c r="G9" i="84" s="1"/>
  <c r="G10" i="84" s="1"/>
  <c r="G11" i="84" s="1"/>
  <c r="G12" i="84" s="1"/>
  <c r="G13" i="84" s="1"/>
  <c r="G14" i="84" s="1"/>
  <c r="G15" i="84" s="1"/>
  <c r="G16" i="84" s="1"/>
  <c r="G17" i="84" s="1"/>
  <c r="G18" i="84" s="1"/>
  <c r="G19" i="84" s="1"/>
  <c r="G20" i="84" s="1"/>
  <c r="G21" i="84" s="1"/>
  <c r="G22" i="84" s="1"/>
  <c r="G23" i="84" s="1"/>
  <c r="G24" i="84" s="1"/>
  <c r="E25" i="84"/>
  <c r="D26" i="84" s="1"/>
  <c r="F25" i="84"/>
  <c r="D27" i="84" s="1"/>
  <c r="G5" i="83"/>
  <c r="G6" i="83"/>
  <c r="G7" i="83"/>
  <c r="G8" i="83"/>
  <c r="G9" i="83"/>
  <c r="G10" i="83"/>
  <c r="G11" i="83"/>
  <c r="G12" i="83"/>
  <c r="G13" i="83"/>
  <c r="G14" i="83"/>
  <c r="G15" i="83"/>
  <c r="G16" i="83"/>
  <c r="G17" i="83"/>
  <c r="G18" i="83"/>
  <c r="G19" i="83"/>
  <c r="G20" i="83"/>
  <c r="G21" i="83"/>
  <c r="G22" i="83"/>
  <c r="G23" i="83"/>
  <c r="G24" i="83"/>
  <c r="E25" i="83"/>
  <c r="F25" i="83"/>
  <c r="G25" i="83"/>
  <c r="D26" i="83"/>
  <c r="D27" i="83"/>
  <c r="D28" i="83"/>
  <c r="G5" i="82"/>
  <c r="G6" i="82" s="1"/>
  <c r="G7" i="82" s="1"/>
  <c r="G8" i="82" s="1"/>
  <c r="G9" i="82" s="1"/>
  <c r="G10" i="82" s="1"/>
  <c r="G11" i="82" s="1"/>
  <c r="G12" i="82" s="1"/>
  <c r="G13" i="82" s="1"/>
  <c r="G14" i="82" s="1"/>
  <c r="G15" i="82" s="1"/>
  <c r="G16" i="82" s="1"/>
  <c r="G17" i="82" s="1"/>
  <c r="G18" i="82" s="1"/>
  <c r="G19" i="82" s="1"/>
  <c r="G20" i="82" s="1"/>
  <c r="G21" i="82" s="1"/>
  <c r="G22" i="82" s="1"/>
  <c r="G23" i="82" s="1"/>
  <c r="G24" i="82" s="1"/>
  <c r="E25" i="82"/>
  <c r="D26" i="82" s="1"/>
  <c r="F25" i="82"/>
  <c r="G25" i="82" s="1"/>
  <c r="D28" i="82" s="1"/>
  <c r="G5" i="80"/>
  <c r="G6" i="80" s="1"/>
  <c r="G7" i="80" s="1"/>
  <c r="G8" i="80" s="1"/>
  <c r="G9" i="80" s="1"/>
  <c r="G10" i="80" s="1"/>
  <c r="G11" i="80" s="1"/>
  <c r="G12" i="80" s="1"/>
  <c r="G13" i="80" s="1"/>
  <c r="G14" i="80" s="1"/>
  <c r="G15" i="80" s="1"/>
  <c r="G16" i="80" s="1"/>
  <c r="G17" i="80" s="1"/>
  <c r="G18" i="80" s="1"/>
  <c r="G19" i="80" s="1"/>
  <c r="G20" i="80" s="1"/>
  <c r="G21" i="80" s="1"/>
  <c r="G22" i="80" s="1"/>
  <c r="G23" i="80" s="1"/>
  <c r="G24" i="80" s="1"/>
  <c r="E25" i="80"/>
  <c r="D26" i="80" s="1"/>
  <c r="F25" i="80"/>
  <c r="G25" i="80" s="1"/>
  <c r="D28" i="80" s="1"/>
  <c r="D27" i="80"/>
  <c r="G5" i="79"/>
  <c r="G6" i="79" s="1"/>
  <c r="G7" i="79" s="1"/>
  <c r="G8" i="79" s="1"/>
  <c r="G9" i="79" s="1"/>
  <c r="G10" i="79" s="1"/>
  <c r="G11" i="79" s="1"/>
  <c r="G12" i="79" s="1"/>
  <c r="G13" i="79" s="1"/>
  <c r="G14" i="79" s="1"/>
  <c r="G15" i="79" s="1"/>
  <c r="G16" i="79" s="1"/>
  <c r="G17" i="79" s="1"/>
  <c r="G18" i="79" s="1"/>
  <c r="G19" i="79" s="1"/>
  <c r="G20" i="79" s="1"/>
  <c r="G21" i="79" s="1"/>
  <c r="G22" i="79" s="1"/>
  <c r="G23" i="79" s="1"/>
  <c r="G24" i="79" s="1"/>
  <c r="E25" i="79"/>
  <c r="D26" i="79" s="1"/>
  <c r="F25" i="79"/>
  <c r="G5" i="77"/>
  <c r="G6" i="77" s="1"/>
  <c r="G7" i="77" s="1"/>
  <c r="G8" i="77" s="1"/>
  <c r="G9" i="77" s="1"/>
  <c r="G10" i="77" s="1"/>
  <c r="G11" i="77" s="1"/>
  <c r="G12" i="77" s="1"/>
  <c r="G13" i="77" s="1"/>
  <c r="G14" i="77" s="1"/>
  <c r="G15" i="77" s="1"/>
  <c r="G16" i="77" s="1"/>
  <c r="G17" i="77" s="1"/>
  <c r="G18" i="77" s="1"/>
  <c r="G19" i="77" s="1"/>
  <c r="G20" i="77" s="1"/>
  <c r="G21" i="77" s="1"/>
  <c r="G22" i="77" s="1"/>
  <c r="G23" i="77" s="1"/>
  <c r="G24" i="77" s="1"/>
  <c r="E25" i="77"/>
  <c r="D26" i="77" s="1"/>
  <c r="F25" i="77"/>
  <c r="D27" i="77" s="1"/>
  <c r="G5" i="76"/>
  <c r="G6" i="76" s="1"/>
  <c r="G7" i="76" s="1"/>
  <c r="G8" i="76" s="1"/>
  <c r="G9" i="76" s="1"/>
  <c r="G10" i="76" s="1"/>
  <c r="G11" i="76" s="1"/>
  <c r="G12" i="76" s="1"/>
  <c r="G13" i="76" s="1"/>
  <c r="G14" i="76" s="1"/>
  <c r="G15" i="76" s="1"/>
  <c r="G16" i="76" s="1"/>
  <c r="G17" i="76" s="1"/>
  <c r="G18" i="76" s="1"/>
  <c r="G19" i="76" s="1"/>
  <c r="G20" i="76" s="1"/>
  <c r="G21" i="76" s="1"/>
  <c r="G22" i="76" s="1"/>
  <c r="G23" i="76" s="1"/>
  <c r="G24" i="76" s="1"/>
  <c r="E25" i="76"/>
  <c r="D26" i="76" s="1"/>
  <c r="F25" i="76"/>
  <c r="G5" i="74"/>
  <c r="G6" i="74" s="1"/>
  <c r="G7" i="74" s="1"/>
  <c r="G8" i="74" s="1"/>
  <c r="G9" i="74" s="1"/>
  <c r="G10" i="74" s="1"/>
  <c r="G11" i="74" s="1"/>
  <c r="G12" i="74" s="1"/>
  <c r="G13" i="74" s="1"/>
  <c r="G14" i="74" s="1"/>
  <c r="G15" i="74" s="1"/>
  <c r="G16" i="74" s="1"/>
  <c r="G17" i="74" s="1"/>
  <c r="G18" i="74" s="1"/>
  <c r="G19" i="74" s="1"/>
  <c r="G20" i="74" s="1"/>
  <c r="G21" i="74" s="1"/>
  <c r="G22" i="74" s="1"/>
  <c r="G23" i="74" s="1"/>
  <c r="G24" i="74" s="1"/>
  <c r="E25" i="74"/>
  <c r="D26" i="74" s="1"/>
  <c r="F25" i="74"/>
  <c r="D27" i="74" s="1"/>
  <c r="G5" i="73"/>
  <c r="E25" i="73"/>
  <c r="D26" i="73" s="1"/>
  <c r="F25" i="73"/>
  <c r="G25" i="73" s="1"/>
  <c r="D28" i="73" s="1"/>
  <c r="G5" i="72"/>
  <c r="G6" i="72" s="1"/>
  <c r="G7" i="72" s="1"/>
  <c r="G8" i="72" s="1"/>
  <c r="G9" i="72" s="1"/>
  <c r="G10" i="72" s="1"/>
  <c r="G11" i="72" s="1"/>
  <c r="G12" i="72" s="1"/>
  <c r="G13" i="72" s="1"/>
  <c r="G14" i="72" s="1"/>
  <c r="G15" i="72" s="1"/>
  <c r="G16" i="72" s="1"/>
  <c r="G17" i="72" s="1"/>
  <c r="G18" i="72" s="1"/>
  <c r="G19" i="72" s="1"/>
  <c r="G20" i="72" s="1"/>
  <c r="G21" i="72" s="1"/>
  <c r="G22" i="72" s="1"/>
  <c r="G23" i="72" s="1"/>
  <c r="G24" i="72" s="1"/>
  <c r="E25" i="72"/>
  <c r="D26" i="72" s="1"/>
  <c r="F25" i="72"/>
  <c r="D27" i="72" s="1"/>
  <c r="G5" i="71"/>
  <c r="G6" i="71" s="1"/>
  <c r="G7" i="71" s="1"/>
  <c r="G8" i="71" s="1"/>
  <c r="G9" i="71" s="1"/>
  <c r="G10" i="71" s="1"/>
  <c r="G11" i="71" s="1"/>
  <c r="G12" i="71" s="1"/>
  <c r="G13" i="71" s="1"/>
  <c r="G14" i="71" s="1"/>
  <c r="G15" i="71" s="1"/>
  <c r="G16" i="71" s="1"/>
  <c r="G17" i="71" s="1"/>
  <c r="G18" i="71" s="1"/>
  <c r="G19" i="71" s="1"/>
  <c r="G20" i="71" s="1"/>
  <c r="G21" i="71" s="1"/>
  <c r="G22" i="71" s="1"/>
  <c r="G23" i="71" s="1"/>
  <c r="G24" i="71" s="1"/>
  <c r="E25" i="71"/>
  <c r="D26" i="71" s="1"/>
  <c r="F25" i="71"/>
  <c r="G25" i="71"/>
  <c r="D28" i="71" s="1"/>
  <c r="D27" i="71"/>
  <c r="G5" i="69"/>
  <c r="G6" i="69" s="1"/>
  <c r="G7" i="69" s="1"/>
  <c r="G8" i="69" s="1"/>
  <c r="G9" i="69" s="1"/>
  <c r="G10" i="69" s="1"/>
  <c r="G11" i="69" s="1"/>
  <c r="G12" i="69" s="1"/>
  <c r="G13" i="69" s="1"/>
  <c r="G14" i="69" s="1"/>
  <c r="G15" i="69" s="1"/>
  <c r="G16" i="69" s="1"/>
  <c r="G17" i="69" s="1"/>
  <c r="G18" i="69" s="1"/>
  <c r="G19" i="69" s="1"/>
  <c r="G20" i="69" s="1"/>
  <c r="G21" i="69" s="1"/>
  <c r="G22" i="69" s="1"/>
  <c r="G23" i="69" s="1"/>
  <c r="G24" i="69" s="1"/>
  <c r="E25" i="69"/>
  <c r="D26" i="69" s="1"/>
  <c r="F25" i="69"/>
  <c r="D27" i="69" s="1"/>
  <c r="G5" i="68"/>
  <c r="G6" i="68" s="1"/>
  <c r="G7" i="68" s="1"/>
  <c r="G8" i="68" s="1"/>
  <c r="G9" i="68" s="1"/>
  <c r="G10" i="68" s="1"/>
  <c r="G11" i="68" s="1"/>
  <c r="G12" i="68" s="1"/>
  <c r="G13" i="68" s="1"/>
  <c r="G14" i="68" s="1"/>
  <c r="G15" i="68" s="1"/>
  <c r="G16" i="68" s="1"/>
  <c r="G17" i="68" s="1"/>
  <c r="G18" i="68" s="1"/>
  <c r="G19" i="68" s="1"/>
  <c r="G20" i="68" s="1"/>
  <c r="G21" i="68" s="1"/>
  <c r="G22" i="68" s="1"/>
  <c r="G23" i="68" s="1"/>
  <c r="G24" i="68" s="1"/>
  <c r="E25" i="68"/>
  <c r="D26" i="68" s="1"/>
  <c r="F25" i="68"/>
  <c r="G25" i="68" s="1"/>
  <c r="D28" i="68" s="1"/>
  <c r="G5" i="66"/>
  <c r="G6" i="66" s="1"/>
  <c r="G7" i="66" s="1"/>
  <c r="G8" i="66" s="1"/>
  <c r="G9" i="66" s="1"/>
  <c r="G10" i="66" s="1"/>
  <c r="G11" i="66" s="1"/>
  <c r="G12" i="66" s="1"/>
  <c r="G13" i="66" s="1"/>
  <c r="G14" i="66" s="1"/>
  <c r="G15" i="66" s="1"/>
  <c r="G16" i="66" s="1"/>
  <c r="G17" i="66" s="1"/>
  <c r="G18" i="66" s="1"/>
  <c r="G19" i="66" s="1"/>
  <c r="G20" i="66" s="1"/>
  <c r="G21" i="66" s="1"/>
  <c r="G22" i="66" s="1"/>
  <c r="G23" i="66" s="1"/>
  <c r="G24" i="66" s="1"/>
  <c r="E25" i="66"/>
  <c r="D26" i="66" s="1"/>
  <c r="F25" i="66"/>
  <c r="D27" i="66" s="1"/>
  <c r="G5" i="60"/>
  <c r="G6" i="60" s="1"/>
  <c r="G7" i="60" s="1"/>
  <c r="G8" i="60" s="1"/>
  <c r="G9" i="60" s="1"/>
  <c r="G10" i="60" s="1"/>
  <c r="G11" i="60" s="1"/>
  <c r="G12" i="60" s="1"/>
  <c r="G13" i="60" s="1"/>
  <c r="G14" i="60" s="1"/>
  <c r="G15" i="60" s="1"/>
  <c r="G16" i="60" s="1"/>
  <c r="G17" i="60" s="1"/>
  <c r="G18" i="60" s="1"/>
  <c r="G19" i="60" s="1"/>
  <c r="G20" i="60" s="1"/>
  <c r="G21" i="60" s="1"/>
  <c r="G22" i="60" s="1"/>
  <c r="G23" i="60" s="1"/>
  <c r="G24" i="60" s="1"/>
  <c r="E25" i="60"/>
  <c r="D26" i="60" s="1"/>
  <c r="F25" i="60"/>
  <c r="D27" i="60" s="1"/>
  <c r="G5" i="59"/>
  <c r="G6" i="59" s="1"/>
  <c r="G7" i="59" s="1"/>
  <c r="G8" i="59" s="1"/>
  <c r="G9" i="59" s="1"/>
  <c r="G10" i="59" s="1"/>
  <c r="G11" i="59" s="1"/>
  <c r="G12" i="59" s="1"/>
  <c r="G13" i="59" s="1"/>
  <c r="G14" i="59" s="1"/>
  <c r="G15" i="59" s="1"/>
  <c r="G16" i="59" s="1"/>
  <c r="G17" i="59" s="1"/>
  <c r="G18" i="59" s="1"/>
  <c r="G19" i="59" s="1"/>
  <c r="G20" i="59" s="1"/>
  <c r="G21" i="59" s="1"/>
  <c r="G22" i="59" s="1"/>
  <c r="G23" i="59" s="1"/>
  <c r="G24" i="59" s="1"/>
  <c r="E25" i="59"/>
  <c r="D26" i="59" s="1"/>
  <c r="F25" i="59"/>
  <c r="D27" i="59" s="1"/>
  <c r="G5" i="57"/>
  <c r="G6" i="57" s="1"/>
  <c r="G7" i="57" s="1"/>
  <c r="G8" i="57" s="1"/>
  <c r="G9" i="57" s="1"/>
  <c r="G10" i="57" s="1"/>
  <c r="G11" i="57" s="1"/>
  <c r="G12" i="57" s="1"/>
  <c r="G13" i="57" s="1"/>
  <c r="G14" i="57" s="1"/>
  <c r="G15" i="57" s="1"/>
  <c r="G16" i="57" s="1"/>
  <c r="G17" i="57" s="1"/>
  <c r="G18" i="57" s="1"/>
  <c r="G19" i="57" s="1"/>
  <c r="G20" i="57" s="1"/>
  <c r="G21" i="57" s="1"/>
  <c r="G22" i="57" s="1"/>
  <c r="G23" i="57" s="1"/>
  <c r="G24" i="57" s="1"/>
  <c r="E25" i="57"/>
  <c r="D26" i="57" s="1"/>
  <c r="F25" i="57"/>
  <c r="D27" i="57" s="1"/>
  <c r="G5" i="55"/>
  <c r="G6" i="55" s="1"/>
  <c r="G7" i="55" s="1"/>
  <c r="G8" i="55" s="1"/>
  <c r="G9" i="55" s="1"/>
  <c r="G10" i="55" s="1"/>
  <c r="G11" i="55" s="1"/>
  <c r="G12" i="55" s="1"/>
  <c r="G13" i="55" s="1"/>
  <c r="G14" i="55" s="1"/>
  <c r="G15" i="55" s="1"/>
  <c r="G16" i="55" s="1"/>
  <c r="G17" i="55" s="1"/>
  <c r="G18" i="55" s="1"/>
  <c r="G19" i="55" s="1"/>
  <c r="G20" i="55" s="1"/>
  <c r="G21" i="55" s="1"/>
  <c r="G22" i="55" s="1"/>
  <c r="G23" i="55" s="1"/>
  <c r="G24" i="55" s="1"/>
  <c r="E25" i="55"/>
  <c r="D26" i="55" s="1"/>
  <c r="F25" i="55"/>
  <c r="G25" i="55" s="1"/>
  <c r="D28" i="55" s="1"/>
  <c r="G5" i="54"/>
  <c r="G6" i="54" s="1"/>
  <c r="G7" i="54" s="1"/>
  <c r="G8" i="54" s="1"/>
  <c r="G9" i="54" s="1"/>
  <c r="G10" i="54" s="1"/>
  <c r="G11" i="54" s="1"/>
  <c r="G12" i="54" s="1"/>
  <c r="G13" i="54" s="1"/>
  <c r="G14" i="54" s="1"/>
  <c r="G15" i="54" s="1"/>
  <c r="G16" i="54" s="1"/>
  <c r="G17" i="54" s="1"/>
  <c r="G18" i="54" s="1"/>
  <c r="G19" i="54" s="1"/>
  <c r="G20" i="54" s="1"/>
  <c r="G21" i="54" s="1"/>
  <c r="G22" i="54" s="1"/>
  <c r="G23" i="54" s="1"/>
  <c r="G24" i="54" s="1"/>
  <c r="E25" i="54"/>
  <c r="D26" i="54" s="1"/>
  <c r="F25" i="54"/>
  <c r="G25" i="54" s="1"/>
  <c r="D28" i="54" s="1"/>
  <c r="D27" i="54"/>
  <c r="G5" i="53"/>
  <c r="G6" i="53" s="1"/>
  <c r="G7" i="53" s="1"/>
  <c r="G8" i="53" s="1"/>
  <c r="G9" i="53" s="1"/>
  <c r="G10" i="53" s="1"/>
  <c r="G11" i="53" s="1"/>
  <c r="G12" i="53" s="1"/>
  <c r="G13" i="53" s="1"/>
  <c r="G14" i="53" s="1"/>
  <c r="G15" i="53" s="1"/>
  <c r="G16" i="53" s="1"/>
  <c r="G17" i="53" s="1"/>
  <c r="G18" i="53" s="1"/>
  <c r="G19" i="53" s="1"/>
  <c r="G20" i="53" s="1"/>
  <c r="G21" i="53" s="1"/>
  <c r="G22" i="53" s="1"/>
  <c r="G23" i="53" s="1"/>
  <c r="G24" i="53" s="1"/>
  <c r="E25" i="53"/>
  <c r="D26" i="53" s="1"/>
  <c r="F25" i="53"/>
  <c r="D27" i="53" s="1"/>
  <c r="G5" i="50"/>
  <c r="G6" i="50" s="1"/>
  <c r="G7" i="50" s="1"/>
  <c r="G8" i="50" s="1"/>
  <c r="G9" i="50" s="1"/>
  <c r="G10" i="50" s="1"/>
  <c r="G11" i="50" s="1"/>
  <c r="G12" i="50" s="1"/>
  <c r="G13" i="50" s="1"/>
  <c r="G14" i="50" s="1"/>
  <c r="G15" i="50" s="1"/>
  <c r="G16" i="50" s="1"/>
  <c r="G17" i="50" s="1"/>
  <c r="G18" i="50" s="1"/>
  <c r="G19" i="50" s="1"/>
  <c r="G20" i="50" s="1"/>
  <c r="G21" i="50" s="1"/>
  <c r="G22" i="50" s="1"/>
  <c r="G23" i="50" s="1"/>
  <c r="G24" i="50" s="1"/>
  <c r="E25" i="50"/>
  <c r="D26" i="50" s="1"/>
  <c r="F25" i="50"/>
  <c r="D27" i="50" s="1"/>
  <c r="G5" i="49"/>
  <c r="G6" i="49" s="1"/>
  <c r="G7" i="49" s="1"/>
  <c r="G8" i="49" s="1"/>
  <c r="G9" i="49" s="1"/>
  <c r="G10" i="49" s="1"/>
  <c r="G11" i="49" s="1"/>
  <c r="G12" i="49" s="1"/>
  <c r="G13" i="49" s="1"/>
  <c r="G14" i="49" s="1"/>
  <c r="G15" i="49" s="1"/>
  <c r="G16" i="49" s="1"/>
  <c r="G17" i="49" s="1"/>
  <c r="G18" i="49" s="1"/>
  <c r="G19" i="49" s="1"/>
  <c r="G20" i="49" s="1"/>
  <c r="G21" i="49" s="1"/>
  <c r="G22" i="49" s="1"/>
  <c r="G23" i="49" s="1"/>
  <c r="G24" i="49" s="1"/>
  <c r="E25" i="49"/>
  <c r="D26" i="49" s="1"/>
  <c r="F25" i="49"/>
  <c r="G5" i="47"/>
  <c r="G6" i="47" s="1"/>
  <c r="G7" i="47" s="1"/>
  <c r="G8" i="47" s="1"/>
  <c r="G9" i="47" s="1"/>
  <c r="G10" i="47" s="1"/>
  <c r="G11" i="47" s="1"/>
  <c r="G12" i="47" s="1"/>
  <c r="G13" i="47" s="1"/>
  <c r="G14" i="47" s="1"/>
  <c r="G15" i="47" s="1"/>
  <c r="G16" i="47" s="1"/>
  <c r="G17" i="47" s="1"/>
  <c r="G18" i="47" s="1"/>
  <c r="G19" i="47" s="1"/>
  <c r="G20" i="47" s="1"/>
  <c r="G21" i="47" s="1"/>
  <c r="G22" i="47" s="1"/>
  <c r="G23" i="47" s="1"/>
  <c r="G24" i="47" s="1"/>
  <c r="E25" i="47"/>
  <c r="D26" i="47" s="1"/>
  <c r="F25" i="47"/>
  <c r="G5" i="46"/>
  <c r="G6" i="46" s="1"/>
  <c r="G7" i="46" s="1"/>
  <c r="G8" i="46" s="1"/>
  <c r="G9" i="46" s="1"/>
  <c r="G10" i="46" s="1"/>
  <c r="G11" i="46" s="1"/>
  <c r="G12" i="46" s="1"/>
  <c r="G13" i="46" s="1"/>
  <c r="G14" i="46" s="1"/>
  <c r="G15" i="46" s="1"/>
  <c r="G16" i="46" s="1"/>
  <c r="G17" i="46" s="1"/>
  <c r="G18" i="46" s="1"/>
  <c r="G19" i="46" s="1"/>
  <c r="G20" i="46" s="1"/>
  <c r="G21" i="46" s="1"/>
  <c r="G22" i="46" s="1"/>
  <c r="G23" i="46" s="1"/>
  <c r="G24" i="46" s="1"/>
  <c r="E25" i="46"/>
  <c r="D26" i="46" s="1"/>
  <c r="F25" i="46"/>
  <c r="D27" i="46" s="1"/>
  <c r="G5" i="45"/>
  <c r="G6" i="45" s="1"/>
  <c r="G7" i="45" s="1"/>
  <c r="G8" i="45" s="1"/>
  <c r="G9" i="45" s="1"/>
  <c r="G10" i="45" s="1"/>
  <c r="G11" i="45" s="1"/>
  <c r="G12" i="45" s="1"/>
  <c r="G13" i="45" s="1"/>
  <c r="G14" i="45" s="1"/>
  <c r="G15" i="45" s="1"/>
  <c r="G16" i="45" s="1"/>
  <c r="G17" i="45" s="1"/>
  <c r="G18" i="45" s="1"/>
  <c r="G19" i="45" s="1"/>
  <c r="G20" i="45" s="1"/>
  <c r="G21" i="45" s="1"/>
  <c r="G22" i="45" s="1"/>
  <c r="G23" i="45" s="1"/>
  <c r="G24" i="45" s="1"/>
  <c r="E25" i="45"/>
  <c r="D26" i="45" s="1"/>
  <c r="F25" i="45"/>
  <c r="G25" i="45" s="1"/>
  <c r="D28" i="45" s="1"/>
  <c r="G5" i="44"/>
  <c r="G6" i="44" s="1"/>
  <c r="G7" i="44" s="1"/>
  <c r="G8" i="44" s="1"/>
  <c r="G9" i="44" s="1"/>
  <c r="G10" i="44" s="1"/>
  <c r="G11" i="44" s="1"/>
  <c r="G12" i="44" s="1"/>
  <c r="G13" i="44" s="1"/>
  <c r="G14" i="44" s="1"/>
  <c r="G15" i="44" s="1"/>
  <c r="G16" i="44" s="1"/>
  <c r="G17" i="44" s="1"/>
  <c r="G18" i="44" s="1"/>
  <c r="G19" i="44" s="1"/>
  <c r="G20" i="44" s="1"/>
  <c r="G21" i="44" s="1"/>
  <c r="G22" i="44" s="1"/>
  <c r="G23" i="44" s="1"/>
  <c r="G24" i="44" s="1"/>
  <c r="E25" i="44"/>
  <c r="D26" i="44" s="1"/>
  <c r="F25" i="44"/>
  <c r="G5" i="43"/>
  <c r="G6" i="43" s="1"/>
  <c r="G7" i="43" s="1"/>
  <c r="G8" i="43" s="1"/>
  <c r="G9" i="43" s="1"/>
  <c r="G10" i="43" s="1"/>
  <c r="G11" i="43" s="1"/>
  <c r="G12" i="43" s="1"/>
  <c r="G13" i="43" s="1"/>
  <c r="G14" i="43" s="1"/>
  <c r="G15" i="43" s="1"/>
  <c r="G16" i="43" s="1"/>
  <c r="G17" i="43" s="1"/>
  <c r="G18" i="43" s="1"/>
  <c r="G19" i="43" s="1"/>
  <c r="G20" i="43" s="1"/>
  <c r="G21" i="43" s="1"/>
  <c r="G22" i="43" s="1"/>
  <c r="G23" i="43" s="1"/>
  <c r="G24" i="43" s="1"/>
  <c r="E25" i="43"/>
  <c r="D26" i="43" s="1"/>
  <c r="F25" i="43"/>
  <c r="D27" i="43" s="1"/>
  <c r="G5" i="42"/>
  <c r="G7" i="42"/>
  <c r="G8" i="42" s="1"/>
  <c r="G9" i="42" s="1"/>
  <c r="G10" i="42" s="1"/>
  <c r="G11" i="42" s="1"/>
  <c r="G12" i="42" s="1"/>
  <c r="G13" i="42" s="1"/>
  <c r="G14" i="42" s="1"/>
  <c r="G15" i="42" s="1"/>
  <c r="G16" i="42" s="1"/>
  <c r="G17" i="42" s="1"/>
  <c r="G18" i="42" s="1"/>
  <c r="G19" i="42" s="1"/>
  <c r="G20" i="42" s="1"/>
  <c r="G21" i="42" s="1"/>
  <c r="G22" i="42" s="1"/>
  <c r="G23" i="42" s="1"/>
  <c r="G24" i="42" s="1"/>
  <c r="E25" i="42"/>
  <c r="D26" i="42" s="1"/>
  <c r="F25" i="42"/>
  <c r="D27" i="42" s="1"/>
  <c r="G5" i="41"/>
  <c r="G6" i="41" s="1"/>
  <c r="G7" i="41" s="1"/>
  <c r="G8" i="41" s="1"/>
  <c r="G9" i="41" s="1"/>
  <c r="G10" i="41" s="1"/>
  <c r="G11" i="41" s="1"/>
  <c r="G12" i="41" s="1"/>
  <c r="G13" i="41" s="1"/>
  <c r="G14" i="41" s="1"/>
  <c r="G15" i="41" s="1"/>
  <c r="G16" i="41" s="1"/>
  <c r="G17" i="41" s="1"/>
  <c r="G18" i="41" s="1"/>
  <c r="G19" i="41" s="1"/>
  <c r="G20" i="41" s="1"/>
  <c r="G21" i="41" s="1"/>
  <c r="G22" i="41" s="1"/>
  <c r="G23" i="41" s="1"/>
  <c r="G24" i="41" s="1"/>
  <c r="E25" i="41"/>
  <c r="D26" i="41" s="1"/>
  <c r="F25" i="41"/>
  <c r="D27" i="41" s="1"/>
  <c r="G5" i="39"/>
  <c r="G6" i="39" s="1"/>
  <c r="G7" i="39" s="1"/>
  <c r="G8" i="39" s="1"/>
  <c r="G9" i="39" s="1"/>
  <c r="G10" i="39" s="1"/>
  <c r="G11" i="39" s="1"/>
  <c r="G12" i="39" s="1"/>
  <c r="G13" i="39" s="1"/>
  <c r="G14" i="39" s="1"/>
  <c r="G15" i="39" s="1"/>
  <c r="G16" i="39" s="1"/>
  <c r="G17" i="39" s="1"/>
  <c r="G18" i="39" s="1"/>
  <c r="G19" i="39" s="1"/>
  <c r="G20" i="39" s="1"/>
  <c r="G21" i="39" s="1"/>
  <c r="G22" i="39" s="1"/>
  <c r="G23" i="39" s="1"/>
  <c r="G24" i="39" s="1"/>
  <c r="E25" i="39"/>
  <c r="D26" i="39" s="1"/>
  <c r="F25" i="39"/>
  <c r="D27" i="39" s="1"/>
  <c r="G5" i="38"/>
  <c r="G6" i="38" s="1"/>
  <c r="G7" i="38" s="1"/>
  <c r="G8" i="38" s="1"/>
  <c r="G9" i="38" s="1"/>
  <c r="G10" i="38" s="1"/>
  <c r="G11" i="38" s="1"/>
  <c r="G12" i="38" s="1"/>
  <c r="G13" i="38" s="1"/>
  <c r="G14" i="38" s="1"/>
  <c r="G15" i="38" s="1"/>
  <c r="G16" i="38" s="1"/>
  <c r="G17" i="38" s="1"/>
  <c r="G18" i="38" s="1"/>
  <c r="G19" i="38" s="1"/>
  <c r="G20" i="38" s="1"/>
  <c r="G21" i="38" s="1"/>
  <c r="G22" i="38" s="1"/>
  <c r="G23" i="38" s="1"/>
  <c r="G24" i="38" s="1"/>
  <c r="E25" i="38"/>
  <c r="D26" i="38" s="1"/>
  <c r="F25" i="38"/>
  <c r="D27" i="38" s="1"/>
  <c r="G5" i="37"/>
  <c r="G6" i="37" s="1"/>
  <c r="G7" i="37" s="1"/>
  <c r="G8" i="37" s="1"/>
  <c r="G9" i="37" s="1"/>
  <c r="G10" i="37" s="1"/>
  <c r="G11" i="37" s="1"/>
  <c r="G12" i="37" s="1"/>
  <c r="G13" i="37" s="1"/>
  <c r="G14" i="37" s="1"/>
  <c r="G15" i="37" s="1"/>
  <c r="G16" i="37" s="1"/>
  <c r="G17" i="37" s="1"/>
  <c r="G18" i="37" s="1"/>
  <c r="G19" i="37" s="1"/>
  <c r="G20" i="37" s="1"/>
  <c r="G21" i="37" s="1"/>
  <c r="G22" i="37" s="1"/>
  <c r="G23" i="37" s="1"/>
  <c r="G24" i="37" s="1"/>
  <c r="E25" i="37"/>
  <c r="D26" i="37" s="1"/>
  <c r="F25" i="37"/>
  <c r="D27" i="37" s="1"/>
  <c r="G5" i="35"/>
  <c r="G6" i="35" s="1"/>
  <c r="G7" i="35" s="1"/>
  <c r="G8" i="35" s="1"/>
  <c r="G9" i="35" s="1"/>
  <c r="G10" i="35" s="1"/>
  <c r="G11" i="35" s="1"/>
  <c r="G12" i="35" s="1"/>
  <c r="G13" i="35" s="1"/>
  <c r="G14" i="35" s="1"/>
  <c r="G15" i="35" s="1"/>
  <c r="G16" i="35" s="1"/>
  <c r="G17" i="35" s="1"/>
  <c r="G18" i="35" s="1"/>
  <c r="G19" i="35" s="1"/>
  <c r="G20" i="35" s="1"/>
  <c r="G21" i="35" s="1"/>
  <c r="G22" i="35" s="1"/>
  <c r="G23" i="35" s="1"/>
  <c r="G24" i="35" s="1"/>
  <c r="E25" i="35"/>
  <c r="D26" i="35" s="1"/>
  <c r="F25" i="35"/>
  <c r="D27" i="185"/>
  <c r="D26" i="185"/>
  <c r="E42" i="1"/>
  <c r="D64" i="1"/>
  <c r="C64" i="1"/>
  <c r="D27" i="68" l="1"/>
  <c r="G25" i="203"/>
  <c r="D28" i="203" s="1"/>
  <c r="D27" i="198"/>
  <c r="G25" i="194"/>
  <c r="D28" i="194" s="1"/>
  <c r="G25" i="76"/>
  <c r="D28" i="76" s="1"/>
  <c r="D26" i="195"/>
  <c r="D45" i="189"/>
  <c r="G25" i="98"/>
  <c r="G25" i="53"/>
  <c r="D28" i="53" s="1"/>
  <c r="G25" i="57"/>
  <c r="D28" i="57" s="1"/>
  <c r="G25" i="130"/>
  <c r="D28" i="130" s="1"/>
  <c r="G25" i="89"/>
  <c r="D28" i="89" s="1"/>
  <c r="G25" i="201"/>
  <c r="D28" i="201" s="1"/>
  <c r="G25" i="134"/>
  <c r="D28" i="134" s="1"/>
  <c r="G25" i="35"/>
  <c r="D28" i="35" s="1"/>
  <c r="G25" i="197"/>
  <c r="D28" i="197" s="1"/>
  <c r="G25" i="47"/>
  <c r="D28" i="47" s="1"/>
  <c r="G25" i="192"/>
  <c r="D28" i="192" s="1"/>
  <c r="G25" i="200"/>
  <c r="D28" i="200" s="1"/>
  <c r="D26" i="200"/>
  <c r="G25" i="199"/>
  <c r="D28" i="199" s="1"/>
  <c r="D27" i="134"/>
  <c r="D28" i="93"/>
  <c r="D27" i="89"/>
  <c r="D27" i="76"/>
  <c r="D27" i="55"/>
  <c r="G25" i="132"/>
  <c r="D28" i="132" s="1"/>
  <c r="G25" i="131"/>
  <c r="D28" i="131" s="1"/>
  <c r="G25" i="66"/>
  <c r="D28" i="66" s="1"/>
  <c r="D26" i="194"/>
  <c r="G25" i="60"/>
  <c r="D28" i="60" s="1"/>
  <c r="G25" i="59"/>
  <c r="D28" i="59" s="1"/>
  <c r="G6" i="73"/>
  <c r="G7" i="73" s="1"/>
  <c r="G8" i="73" s="1"/>
  <c r="G9" i="73" s="1"/>
  <c r="G10" i="73" s="1"/>
  <c r="G11" i="73" s="1"/>
  <c r="G12" i="73" s="1"/>
  <c r="G13" i="73" s="1"/>
  <c r="G14" i="73" s="1"/>
  <c r="G15" i="73" s="1"/>
  <c r="G16" i="73" s="1"/>
  <c r="G17" i="73" s="1"/>
  <c r="G18" i="73" s="1"/>
  <c r="G19" i="73" s="1"/>
  <c r="G20" i="73" s="1"/>
  <c r="G21" i="73" s="1"/>
  <c r="G22" i="73" s="1"/>
  <c r="G23" i="73" s="1"/>
  <c r="G24" i="73" s="1"/>
  <c r="G25" i="101"/>
  <c r="G25" i="74"/>
  <c r="G25" i="128"/>
  <c r="D28" i="128" s="1"/>
  <c r="G25" i="77"/>
  <c r="D28" i="77" s="1"/>
  <c r="G25" i="42"/>
  <c r="D28" i="42" s="1"/>
  <c r="G25" i="188"/>
  <c r="D28" i="188" s="1"/>
  <c r="G25" i="193"/>
  <c r="D28" i="193" s="1"/>
  <c r="G25" i="44"/>
  <c r="D28" i="44" s="1"/>
  <c r="G25" i="94"/>
  <c r="G25" i="133"/>
  <c r="D28" i="133" s="1"/>
  <c r="G25" i="79"/>
  <c r="D28" i="79" s="1"/>
  <c r="G25" i="97"/>
  <c r="G25" i="84"/>
  <c r="D28" i="84" s="1"/>
  <c r="G25" i="137"/>
  <c r="D28" i="137" s="1"/>
  <c r="G25" i="103"/>
  <c r="G25" i="87"/>
  <c r="D28" i="87" s="1"/>
  <c r="G25" i="126"/>
  <c r="G25" i="49"/>
  <c r="D28" i="49" s="1"/>
  <c r="D28" i="98"/>
  <c r="G25" i="69"/>
  <c r="D28" i="69" s="1"/>
  <c r="G25" i="50"/>
  <c r="D28" i="50" s="1"/>
  <c r="G25" i="72"/>
  <c r="D28" i="72" s="1"/>
  <c r="G25" i="102"/>
  <c r="G25" i="129"/>
  <c r="D28" i="129" s="1"/>
  <c r="G25" i="191"/>
  <c r="D28" i="191" s="1"/>
  <c r="G25" i="127"/>
  <c r="D28" i="127" s="1"/>
  <c r="G25" i="92"/>
  <c r="D28" i="92" s="1"/>
  <c r="G25" i="86"/>
  <c r="D28" i="86" s="1"/>
  <c r="G25" i="100"/>
  <c r="G25" i="190"/>
  <c r="D28" i="190" s="1"/>
  <c r="D27" i="190"/>
  <c r="G44" i="189"/>
  <c r="D46" i="189"/>
  <c r="D27" i="103"/>
  <c r="D28" i="103"/>
  <c r="G25" i="138"/>
  <c r="D28" i="138" s="1"/>
  <c r="D27" i="101"/>
  <c r="D28" i="101"/>
  <c r="D27" i="133"/>
  <c r="D27" i="102"/>
  <c r="D27" i="130"/>
  <c r="D26" i="188"/>
  <c r="D28" i="102"/>
  <c r="D27" i="82"/>
  <c r="G25" i="187"/>
  <c r="D28" i="187" s="1"/>
  <c r="D27" i="187"/>
  <c r="D27" i="79"/>
  <c r="D27" i="137"/>
  <c r="D27" i="93"/>
  <c r="D27" i="90"/>
  <c r="D27" i="73"/>
  <c r="D27" i="49"/>
  <c r="D27" i="47"/>
  <c r="G25" i="46"/>
  <c r="D28" i="46" s="1"/>
  <c r="D27" i="45"/>
  <c r="D27" i="44"/>
  <c r="G25" i="43"/>
  <c r="D28" i="43" s="1"/>
  <c r="G25" i="41"/>
  <c r="D28" i="41" s="1"/>
  <c r="G25" i="39"/>
  <c r="D28" i="39" s="1"/>
  <c r="G25" i="38"/>
  <c r="D28" i="38" s="1"/>
  <c r="G25" i="37"/>
  <c r="D28" i="37" s="1"/>
  <c r="D27" i="35"/>
  <c r="D28" i="185"/>
  <c r="E51" i="1"/>
  <c r="E48" i="1"/>
  <c r="E29" i="1"/>
  <c r="E50" i="1"/>
  <c r="E43" i="1"/>
  <c r="E64" i="1"/>
  <c r="E45" i="1"/>
  <c r="E44" i="1"/>
  <c r="E49" i="1"/>
  <c r="D47" i="189" l="1"/>
  <c r="D28" i="74"/>
  <c r="D28" i="94"/>
  <c r="D28" i="97"/>
  <c r="D28" i="126"/>
  <c r="D28" i="100"/>
  <c r="D39" i="1"/>
  <c r="B34" i="1"/>
  <c r="B44" i="1"/>
  <c r="F22" i="1"/>
  <c r="B60" i="1"/>
  <c r="B82" i="1"/>
  <c r="C26" i="1"/>
  <c r="E73" i="1"/>
  <c r="F44" i="1"/>
  <c r="B30" i="1"/>
  <c r="F65" i="1"/>
  <c r="B43" i="1"/>
  <c r="E35" i="1"/>
  <c r="G24" i="1"/>
  <c r="G34" i="1"/>
  <c r="G68" i="1"/>
  <c r="D8" i="1"/>
  <c r="E3" i="1"/>
  <c r="G50" i="1"/>
  <c r="C80" i="1"/>
  <c r="G82" i="1"/>
  <c r="B66" i="1"/>
  <c r="E38" i="1"/>
  <c r="E65" i="1"/>
  <c r="C81" i="1"/>
  <c r="B41" i="1"/>
  <c r="G39" i="1"/>
  <c r="D55" i="1"/>
  <c r="E13" i="1"/>
  <c r="E33" i="1"/>
  <c r="F50" i="1"/>
  <c r="D37" i="1"/>
  <c r="F16" i="1"/>
  <c r="G30" i="1"/>
  <c r="D30" i="1"/>
  <c r="G37" i="1"/>
  <c r="C70" i="1"/>
  <c r="G22" i="1"/>
  <c r="D77" i="1"/>
  <c r="G44" i="1"/>
  <c r="C51" i="1"/>
  <c r="F53" i="1"/>
  <c r="E63" i="1"/>
  <c r="B32" i="1"/>
  <c r="B12" i="1"/>
  <c r="F11" i="1"/>
  <c r="B40" i="1"/>
  <c r="C53" i="1"/>
  <c r="G46" i="1"/>
  <c r="E40" i="1"/>
  <c r="C67" i="1"/>
  <c r="G66" i="1"/>
  <c r="F61" i="1"/>
  <c r="C57" i="1"/>
  <c r="G73" i="1"/>
  <c r="D19" i="1"/>
  <c r="D14" i="1"/>
  <c r="D79" i="1"/>
  <c r="C4" i="1"/>
  <c r="E9" i="1"/>
  <c r="F24" i="1"/>
  <c r="C3" i="1"/>
  <c r="D34" i="1"/>
  <c r="B55" i="1"/>
  <c r="C23" i="1"/>
  <c r="C47" i="1"/>
  <c r="G9" i="1"/>
  <c r="F15" i="1"/>
  <c r="E81" i="1"/>
  <c r="C76" i="1"/>
  <c r="B17" i="1"/>
  <c r="B22" i="1"/>
  <c r="E41" i="1"/>
  <c r="B59" i="1"/>
  <c r="F67" i="1"/>
  <c r="C60" i="1"/>
  <c r="D13" i="1"/>
  <c r="F3" i="1"/>
  <c r="G27" i="1"/>
  <c r="D48" i="1"/>
  <c r="E30" i="1"/>
  <c r="B19" i="1"/>
  <c r="B50" i="1"/>
  <c r="G7" i="1"/>
  <c r="D66" i="1"/>
  <c r="C11" i="1"/>
  <c r="C77" i="1"/>
  <c r="C8" i="1"/>
  <c r="G23" i="1"/>
  <c r="B6" i="1"/>
  <c r="F58" i="1"/>
  <c r="F80" i="1"/>
  <c r="E14" i="1"/>
  <c r="D71" i="1"/>
  <c r="D53" i="1"/>
  <c r="E6" i="1"/>
  <c r="E66" i="1"/>
  <c r="C41" i="1"/>
  <c r="G52" i="1"/>
  <c r="G45" i="1"/>
  <c r="C44" i="1"/>
  <c r="F43" i="1"/>
  <c r="C56" i="1"/>
  <c r="C14" i="1"/>
  <c r="B36" i="1"/>
  <c r="F70" i="1"/>
  <c r="F46" i="1"/>
  <c r="E62" i="1"/>
  <c r="G69" i="1"/>
  <c r="D38" i="1"/>
  <c r="F55" i="1"/>
  <c r="E15" i="1"/>
  <c r="E24" i="1"/>
  <c r="C7" i="1"/>
  <c r="D49" i="1"/>
  <c r="C31" i="1"/>
  <c r="G60" i="1"/>
  <c r="C50" i="1"/>
  <c r="G72" i="1"/>
  <c r="F14" i="1"/>
  <c r="G71" i="1"/>
  <c r="C29" i="1"/>
  <c r="E68" i="1"/>
  <c r="D44" i="1"/>
  <c r="E75" i="1"/>
  <c r="B38" i="1"/>
  <c r="F73" i="1"/>
  <c r="D73" i="1"/>
  <c r="F38" i="1"/>
  <c r="F26" i="1"/>
  <c r="C25" i="1"/>
  <c r="G18" i="1"/>
  <c r="C16" i="1"/>
  <c r="B53" i="1"/>
  <c r="B54" i="1"/>
  <c r="C59" i="1"/>
  <c r="F20" i="1"/>
  <c r="F30" i="1"/>
  <c r="G43" i="1"/>
  <c r="D74" i="1"/>
  <c r="C18" i="1"/>
  <c r="F13" i="1"/>
  <c r="D21" i="1"/>
  <c r="B68" i="1"/>
  <c r="F5" i="1"/>
  <c r="G15" i="1"/>
  <c r="E79" i="1"/>
  <c r="E60" i="1"/>
  <c r="C46" i="1"/>
  <c r="B42" i="1"/>
  <c r="E16" i="1"/>
  <c r="G31" i="1"/>
  <c r="F31" i="1"/>
  <c r="E34" i="1"/>
  <c r="D51" i="1"/>
  <c r="B64" i="1"/>
  <c r="D61" i="1"/>
  <c r="G63" i="1"/>
  <c r="D17" i="1"/>
  <c r="D41" i="1"/>
  <c r="D75" i="1"/>
  <c r="B15" i="1"/>
  <c r="C19" i="1"/>
  <c r="D56" i="1"/>
  <c r="E47" i="1"/>
  <c r="E70" i="1"/>
  <c r="D3" i="1"/>
  <c r="G3" i="1"/>
  <c r="E76" i="1"/>
  <c r="B37" i="1"/>
  <c r="G12" i="1"/>
  <c r="F39" i="1"/>
  <c r="E21" i="1"/>
  <c r="G53" i="1"/>
  <c r="B45" i="1"/>
  <c r="F37" i="1"/>
  <c r="B21" i="1"/>
  <c r="D42" i="1"/>
  <c r="E28" i="1"/>
  <c r="G36" i="1"/>
  <c r="G8" i="1"/>
  <c r="B3" i="1"/>
  <c r="E78" i="1"/>
  <c r="C73" i="1"/>
  <c r="B71" i="1"/>
  <c r="B7" i="1"/>
  <c r="E56" i="1"/>
  <c r="C13" i="1"/>
  <c r="D57" i="1"/>
  <c r="F51" i="1"/>
  <c r="D29" i="1"/>
  <c r="C61" i="1"/>
  <c r="G17" i="1"/>
  <c r="G81" i="1"/>
  <c r="C48" i="1"/>
  <c r="F4" i="1"/>
  <c r="E20" i="1"/>
  <c r="G16" i="1"/>
  <c r="G20" i="1"/>
  <c r="E71" i="1"/>
  <c r="D27" i="1"/>
  <c r="F7" i="1"/>
  <c r="C37" i="1"/>
  <c r="E39" i="1"/>
  <c r="C38" i="1"/>
  <c r="C32" i="1"/>
  <c r="G6" i="1"/>
  <c r="G41" i="1"/>
  <c r="D65" i="1"/>
  <c r="D35" i="1"/>
  <c r="D70" i="1"/>
  <c r="G21" i="1"/>
  <c r="G56" i="1"/>
  <c r="C45" i="1"/>
  <c r="F40" i="1"/>
  <c r="F34" i="1"/>
  <c r="C9" i="1"/>
  <c r="F45" i="1"/>
  <c r="B8" i="1"/>
  <c r="E4" i="1"/>
  <c r="B20" i="1"/>
  <c r="E17" i="1"/>
  <c r="D60" i="1"/>
  <c r="D46" i="1"/>
  <c r="B69" i="1"/>
  <c r="F18" i="1"/>
  <c r="G55" i="1"/>
  <c r="E67" i="1"/>
  <c r="G40" i="1"/>
  <c r="B81" i="1"/>
  <c r="B13" i="1"/>
  <c r="F60" i="1"/>
  <c r="F49" i="1"/>
  <c r="E31" i="1"/>
  <c r="B52" i="1"/>
  <c r="C42" i="1"/>
  <c r="C82" i="1"/>
  <c r="F82" i="1"/>
  <c r="D15" i="1"/>
  <c r="D33" i="1"/>
  <c r="B9" i="1"/>
  <c r="E57" i="1"/>
  <c r="C12" i="1"/>
  <c r="B46" i="1"/>
  <c r="F62" i="1"/>
  <c r="E61" i="1"/>
  <c r="D52" i="1"/>
  <c r="B67" i="1"/>
  <c r="B33" i="1"/>
  <c r="B79" i="1"/>
  <c r="B62" i="1"/>
  <c r="B48" i="1"/>
  <c r="D26" i="1"/>
  <c r="B27" i="1"/>
  <c r="E54" i="1"/>
  <c r="E55" i="1"/>
  <c r="B56" i="1"/>
  <c r="F32" i="1"/>
  <c r="F27" i="1"/>
  <c r="B24" i="1"/>
  <c r="F71" i="1"/>
  <c r="D47" i="1"/>
  <c r="D68" i="1"/>
  <c r="D59" i="1"/>
  <c r="E8" i="1"/>
  <c r="G42" i="1"/>
  <c r="F17" i="1"/>
  <c r="G26" i="1"/>
  <c r="B23" i="1"/>
  <c r="D40" i="1"/>
  <c r="C69" i="1"/>
  <c r="G25" i="1"/>
  <c r="C35" i="1"/>
  <c r="D20" i="1"/>
  <c r="D7" i="1"/>
  <c r="G33" i="1"/>
  <c r="F76" i="1"/>
  <c r="B51" i="1"/>
  <c r="F59" i="1"/>
  <c r="C74" i="1"/>
  <c r="C24" i="1"/>
  <c r="D16" i="1"/>
  <c r="F79" i="1"/>
  <c r="C36" i="1"/>
  <c r="D5" i="1"/>
  <c r="C10" i="1"/>
  <c r="G29" i="1"/>
  <c r="D62" i="1"/>
  <c r="E25" i="1"/>
  <c r="D10" i="1"/>
  <c r="B25" i="1"/>
  <c r="D67" i="1"/>
  <c r="C79" i="1"/>
  <c r="C54" i="1"/>
  <c r="B80" i="1"/>
  <c r="G78" i="1"/>
  <c r="B77" i="1"/>
  <c r="C52" i="1"/>
  <c r="G58" i="1"/>
  <c r="D58" i="1"/>
  <c r="C30" i="1"/>
  <c r="G79" i="1"/>
  <c r="F6" i="1"/>
  <c r="F12" i="1"/>
  <c r="B35" i="1"/>
  <c r="C40" i="1"/>
  <c r="B73" i="1"/>
  <c r="D25" i="1"/>
  <c r="C62" i="1"/>
  <c r="E12" i="1"/>
  <c r="C72" i="1"/>
  <c r="E10" i="1"/>
  <c r="D54" i="1"/>
  <c r="E23" i="1"/>
  <c r="G67" i="1"/>
  <c r="C21" i="1"/>
  <c r="D80" i="1"/>
  <c r="E77" i="1"/>
  <c r="D50" i="1"/>
  <c r="C34" i="1"/>
  <c r="D69" i="1"/>
  <c r="F66" i="1"/>
  <c r="G4" i="1"/>
  <c r="F69" i="1"/>
  <c r="C15" i="1"/>
  <c r="D9" i="1"/>
  <c r="D72" i="1"/>
  <c r="C28" i="1"/>
  <c r="F68" i="1"/>
  <c r="G13" i="1"/>
  <c r="F25" i="1"/>
  <c r="G51" i="1"/>
  <c r="E18" i="1"/>
  <c r="G62" i="1"/>
  <c r="B31" i="1"/>
  <c r="B78" i="1"/>
  <c r="C27" i="1"/>
  <c r="E37" i="1"/>
  <c r="G11" i="1"/>
  <c r="B61" i="1"/>
  <c r="C78" i="1"/>
  <c r="G57" i="1"/>
  <c r="D36" i="1"/>
  <c r="C68" i="1"/>
  <c r="E7" i="1"/>
  <c r="C6" i="1"/>
  <c r="E80" i="1"/>
  <c r="G70" i="1"/>
  <c r="E72" i="1"/>
  <c r="E26" i="1"/>
  <c r="D81" i="1"/>
  <c r="D45" i="1"/>
  <c r="G61" i="1"/>
  <c r="F33" i="1"/>
  <c r="D78" i="1"/>
  <c r="C17" i="1"/>
  <c r="D63" i="1"/>
  <c r="B47" i="1"/>
  <c r="B39" i="1"/>
  <c r="B10" i="1"/>
  <c r="E58" i="1"/>
  <c r="E59" i="1"/>
  <c r="F9" i="1"/>
  <c r="B5" i="1"/>
  <c r="D82" i="1"/>
  <c r="G75" i="1"/>
  <c r="G47" i="1"/>
  <c r="E11" i="1"/>
  <c r="F74" i="1"/>
  <c r="F57" i="1"/>
  <c r="C65" i="1"/>
  <c r="C71" i="1"/>
  <c r="B72" i="1"/>
  <c r="C55" i="1"/>
  <c r="G65" i="1"/>
  <c r="F77" i="1"/>
  <c r="D28" i="1"/>
  <c r="F41" i="1"/>
  <c r="G19" i="1"/>
  <c r="E53" i="1"/>
  <c r="F8" i="1"/>
  <c r="F36" i="1"/>
  <c r="D12" i="1"/>
  <c r="B65" i="1"/>
  <c r="F63" i="1"/>
  <c r="E5" i="1"/>
  <c r="B74" i="1"/>
  <c r="B57" i="1"/>
  <c r="C5" i="1"/>
  <c r="E22" i="1"/>
  <c r="F54" i="1"/>
  <c r="B29" i="1"/>
  <c r="D23" i="1"/>
  <c r="G76" i="1"/>
  <c r="F81" i="1"/>
  <c r="G14" i="1"/>
  <c r="F42" i="1"/>
  <c r="C66" i="1"/>
  <c r="B14" i="1"/>
  <c r="F72" i="1"/>
  <c r="F35" i="1"/>
  <c r="F56" i="1"/>
  <c r="D18" i="1"/>
  <c r="C33" i="1"/>
  <c r="G59" i="1"/>
  <c r="E82" i="1"/>
  <c r="D4" i="1"/>
  <c r="G74" i="1"/>
  <c r="F47" i="1"/>
  <c r="D76" i="1"/>
  <c r="B16" i="1"/>
  <c r="F19" i="1"/>
  <c r="G35" i="1"/>
  <c r="E32" i="1"/>
  <c r="D6" i="1"/>
  <c r="D43" i="1"/>
  <c r="C75" i="1"/>
  <c r="E19" i="1"/>
  <c r="F75" i="1"/>
  <c r="D22" i="1"/>
  <c r="G38" i="1"/>
  <c r="E36" i="1"/>
  <c r="G80" i="1"/>
  <c r="C43" i="1"/>
  <c r="E52" i="1"/>
  <c r="C63" i="1"/>
  <c r="E74" i="1"/>
  <c r="F78" i="1"/>
  <c r="D11" i="1"/>
  <c r="B4" i="1"/>
  <c r="F23" i="1"/>
  <c r="B28" i="1"/>
  <c r="G48" i="1"/>
  <c r="D24" i="1"/>
  <c r="D32" i="1"/>
  <c r="C49" i="1"/>
  <c r="F21" i="1"/>
  <c r="F52" i="1"/>
  <c r="E27" i="1"/>
  <c r="G10" i="1"/>
  <c r="G5" i="1"/>
  <c r="C22" i="1"/>
  <c r="B58" i="1"/>
  <c r="E69" i="1"/>
  <c r="G32" i="1"/>
  <c r="F48" i="1"/>
  <c r="B26" i="1"/>
  <c r="B11" i="1"/>
  <c r="B18" i="1"/>
  <c r="G54" i="1"/>
  <c r="C20" i="1"/>
  <c r="C39" i="1"/>
  <c r="D31" i="1"/>
  <c r="F10" i="1"/>
  <c r="B75" i="1"/>
  <c r="C58" i="1"/>
  <c r="D83" i="1" l="1"/>
  <c r="C85" i="1" s="1"/>
  <c r="C83" i="1"/>
  <c r="C84" i="1" l="1"/>
  <c r="E83" i="1"/>
  <c r="C86" i="1" s="1"/>
</calcChain>
</file>

<file path=xl/comments1.xml><?xml version="1.0" encoding="utf-8"?>
<comments xmlns="http://schemas.openxmlformats.org/spreadsheetml/2006/main">
  <authors>
    <author>Heroden Deng (JF)</author>
  </authors>
  <commentList>
    <comment ref="B3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4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  <comment ref="B5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6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7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17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  <comment ref="B19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  <comment ref="B20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  <comment ref="B21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22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  <comment ref="B23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  <comment ref="B26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  <comment ref="B27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  <comment ref="B32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  <comment ref="B36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  <comment ref="B42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  <comment ref="B44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  <comment ref="B45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  <comment ref="B48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  <comment ref="B50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  <comment ref="B52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  <comment ref="B53" authorId="0">
      <text>
        <r>
          <rPr>
            <b/>
            <sz val="9"/>
            <color indexed="81"/>
            <rFont val="宋体"/>
            <family val="3"/>
            <charset val="134"/>
          </rPr>
          <t>雷涛对接</t>
        </r>
      </text>
    </comment>
  </commentList>
</comments>
</file>

<file path=xl/sharedStrings.xml><?xml version="1.0" encoding="utf-8"?>
<sst xmlns="http://schemas.openxmlformats.org/spreadsheetml/2006/main" count="2896" uniqueCount="883">
  <si>
    <t>凭证类型</t>
  </si>
  <si>
    <t>凭证号</t>
  </si>
  <si>
    <t>08</t>
    <phoneticPr fontId="2" type="noConversion"/>
  </si>
  <si>
    <t>科目：</t>
    <phoneticPr fontId="2" type="noConversion"/>
  </si>
  <si>
    <t>现金结存</t>
    <phoneticPr fontId="2" type="noConversion"/>
  </si>
  <si>
    <t>备注</t>
    <phoneticPr fontId="2" type="noConversion"/>
  </si>
  <si>
    <t>合计</t>
    <phoneticPr fontId="2" type="noConversion"/>
  </si>
  <si>
    <t>收入合计：</t>
    <phoneticPr fontId="2" type="noConversion"/>
  </si>
  <si>
    <t>支出合计：</t>
    <phoneticPr fontId="2" type="noConversion"/>
  </si>
  <si>
    <t>结存：</t>
    <phoneticPr fontId="2" type="noConversion"/>
  </si>
  <si>
    <t>制表：</t>
    <phoneticPr fontId="2" type="noConversion"/>
  </si>
  <si>
    <t>负责人：</t>
    <phoneticPr fontId="2" type="noConversion"/>
  </si>
  <si>
    <t>收 入</t>
    <phoneticPr fontId="2" type="noConversion"/>
  </si>
  <si>
    <t>支 出</t>
    <phoneticPr fontId="2" type="noConversion"/>
  </si>
  <si>
    <t>时 间</t>
    <phoneticPr fontId="2" type="noConversion"/>
  </si>
  <si>
    <t>摘 要</t>
    <phoneticPr fontId="2" type="noConversion"/>
  </si>
  <si>
    <t>10</t>
    <phoneticPr fontId="2" type="noConversion"/>
  </si>
  <si>
    <t>11</t>
    <phoneticPr fontId="2" type="noConversion"/>
  </si>
  <si>
    <t>12</t>
    <phoneticPr fontId="2" type="noConversion"/>
  </si>
  <si>
    <t>13</t>
    <phoneticPr fontId="2" type="noConversion"/>
  </si>
  <si>
    <t>14</t>
    <phoneticPr fontId="2" type="noConversion"/>
  </si>
  <si>
    <t>16</t>
    <phoneticPr fontId="2" type="noConversion"/>
  </si>
  <si>
    <t>17</t>
    <phoneticPr fontId="2" type="noConversion"/>
  </si>
  <si>
    <t>20</t>
    <phoneticPr fontId="2" type="noConversion"/>
  </si>
  <si>
    <t>21</t>
    <phoneticPr fontId="2" type="noConversion"/>
  </si>
  <si>
    <t>22</t>
    <phoneticPr fontId="2" type="noConversion"/>
  </si>
  <si>
    <t>24</t>
    <phoneticPr fontId="2" type="noConversion"/>
  </si>
  <si>
    <t>科 目</t>
    <phoneticPr fontId="2" type="noConversion"/>
  </si>
  <si>
    <t>结 存</t>
    <phoneticPr fontId="2" type="noConversion"/>
  </si>
  <si>
    <t>负责人：</t>
    <phoneticPr fontId="2" type="noConversion"/>
  </si>
  <si>
    <t>本期结存：</t>
    <phoneticPr fontId="2" type="noConversion"/>
  </si>
  <si>
    <t>27</t>
    <phoneticPr fontId="2" type="noConversion"/>
  </si>
  <si>
    <t xml:space="preserve"> 更新时间：</t>
    <phoneticPr fontId="2" type="noConversion"/>
  </si>
  <si>
    <t>本期收入：</t>
    <phoneticPr fontId="2" type="noConversion"/>
  </si>
  <si>
    <t>本期支出：</t>
    <phoneticPr fontId="2" type="noConversion"/>
  </si>
  <si>
    <t>助养对象：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</si>
  <si>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</si>
  <si>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</si>
  <si>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</si>
  <si>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科目代号：</t>
    <phoneticPr fontId="2" type="noConversion"/>
  </si>
  <si>
    <r>
      <t>贵州苹果园儿童助养工作坊-</t>
    </r>
    <r>
      <rPr>
        <sz val="12"/>
        <rFont val="宋体"/>
        <family val="3"/>
        <charset val="134"/>
      </rPr>
      <t>小组账册-</t>
    </r>
    <r>
      <rPr>
        <sz val="12"/>
        <rFont val="宋体"/>
        <family val="3"/>
        <charset val="134"/>
      </rPr>
      <t>分类账</t>
    </r>
    <phoneticPr fontId="2" type="noConversion"/>
  </si>
  <si>
    <t>科目：</t>
    <phoneticPr fontId="2" type="noConversion"/>
  </si>
  <si>
    <t>科目代号：</t>
    <phoneticPr fontId="2" type="noConversion"/>
  </si>
  <si>
    <t>时 间</t>
    <phoneticPr fontId="2" type="noConversion"/>
  </si>
  <si>
    <t>摘 要</t>
    <phoneticPr fontId="2" type="noConversion"/>
  </si>
  <si>
    <t>收 入</t>
    <phoneticPr fontId="2" type="noConversion"/>
  </si>
  <si>
    <t>支 出</t>
    <phoneticPr fontId="2" type="noConversion"/>
  </si>
  <si>
    <t>现金结存</t>
    <phoneticPr fontId="2" type="noConversion"/>
  </si>
  <si>
    <t>备注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</si>
  <si>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</si>
  <si>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</si>
  <si>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</si>
  <si>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合计</t>
    <phoneticPr fontId="2" type="noConversion"/>
  </si>
  <si>
    <t>收入合计：</t>
    <phoneticPr fontId="2" type="noConversion"/>
  </si>
  <si>
    <t>支出合计：</t>
    <phoneticPr fontId="2" type="noConversion"/>
  </si>
  <si>
    <t>助养对象：</t>
    <phoneticPr fontId="2" type="noConversion"/>
  </si>
  <si>
    <t>结存：</t>
    <phoneticPr fontId="2" type="noConversion"/>
  </si>
  <si>
    <t>制表：</t>
    <phoneticPr fontId="2" type="noConversion"/>
  </si>
  <si>
    <t>负责人：</t>
    <phoneticPr fontId="2" type="noConversion"/>
  </si>
  <si>
    <t>04</t>
    <phoneticPr fontId="2" type="noConversion"/>
  </si>
  <si>
    <t>02</t>
    <phoneticPr fontId="2" type="noConversion"/>
  </si>
  <si>
    <t>05</t>
    <phoneticPr fontId="2" type="noConversion"/>
  </si>
  <si>
    <t>06</t>
    <phoneticPr fontId="2" type="noConversion"/>
  </si>
  <si>
    <t>09</t>
    <phoneticPr fontId="2" type="noConversion"/>
  </si>
  <si>
    <t>26</t>
    <phoneticPr fontId="2" type="noConversion"/>
  </si>
  <si>
    <r>
      <t>贵州苹果园儿童助养工作坊-</t>
    </r>
    <r>
      <rPr>
        <sz val="12"/>
        <rFont val="宋体"/>
        <family val="3"/>
        <charset val="134"/>
      </rPr>
      <t>小组账册-</t>
    </r>
    <r>
      <rPr>
        <sz val="12"/>
        <rFont val="宋体"/>
        <family val="3"/>
        <charset val="134"/>
      </rPr>
      <t>分类账</t>
    </r>
    <phoneticPr fontId="2" type="noConversion"/>
  </si>
  <si>
    <t>科目：</t>
    <phoneticPr fontId="2" type="noConversion"/>
  </si>
  <si>
    <t>科目代号：</t>
    <phoneticPr fontId="2" type="noConversion"/>
  </si>
  <si>
    <t>时 间</t>
    <phoneticPr fontId="2" type="noConversion"/>
  </si>
  <si>
    <t>摘 要</t>
    <phoneticPr fontId="2" type="noConversion"/>
  </si>
  <si>
    <t>收 入</t>
    <phoneticPr fontId="2" type="noConversion"/>
  </si>
  <si>
    <t>支 出</t>
    <phoneticPr fontId="2" type="noConversion"/>
  </si>
  <si>
    <t>现金结存</t>
    <phoneticPr fontId="2" type="noConversion"/>
  </si>
  <si>
    <t>备注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</si>
  <si>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</si>
  <si>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</si>
  <si>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</si>
  <si>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合计</t>
    <phoneticPr fontId="2" type="noConversion"/>
  </si>
  <si>
    <t>收入合计：</t>
    <phoneticPr fontId="2" type="noConversion"/>
  </si>
  <si>
    <t>支出合计：</t>
    <phoneticPr fontId="2" type="noConversion"/>
  </si>
  <si>
    <t>助养对象：</t>
    <phoneticPr fontId="2" type="noConversion"/>
  </si>
  <si>
    <t>结存：</t>
    <phoneticPr fontId="2" type="noConversion"/>
  </si>
  <si>
    <t>制表：</t>
    <phoneticPr fontId="2" type="noConversion"/>
  </si>
  <si>
    <t>负责人：</t>
    <phoneticPr fontId="2" type="noConversion"/>
  </si>
  <si>
    <t>33</t>
    <phoneticPr fontId="2" type="noConversion"/>
  </si>
  <si>
    <t>35</t>
    <phoneticPr fontId="2" type="noConversion"/>
  </si>
  <si>
    <t>36</t>
    <phoneticPr fontId="2" type="noConversion"/>
  </si>
  <si>
    <t>38</t>
    <phoneticPr fontId="2" type="noConversion"/>
  </si>
  <si>
    <t>科目：</t>
    <phoneticPr fontId="2" type="noConversion"/>
  </si>
  <si>
    <t>科目代号：</t>
    <phoneticPr fontId="2" type="noConversion"/>
  </si>
  <si>
    <t>时 间</t>
    <phoneticPr fontId="2" type="noConversion"/>
  </si>
  <si>
    <t>摘 要</t>
    <phoneticPr fontId="2" type="noConversion"/>
  </si>
  <si>
    <t>收 入</t>
    <phoneticPr fontId="2" type="noConversion"/>
  </si>
  <si>
    <t>支 出</t>
    <phoneticPr fontId="2" type="noConversion"/>
  </si>
  <si>
    <t>现金结存</t>
    <phoneticPr fontId="2" type="noConversion"/>
  </si>
  <si>
    <t>备注</t>
    <phoneticPr fontId="2" type="noConversion"/>
  </si>
  <si>
    <t>年</t>
    <phoneticPr fontId="2" type="noConversion"/>
  </si>
  <si>
    <t>月</t>
    <phoneticPr fontId="2" type="noConversion"/>
  </si>
  <si>
    <t>日</t>
    <phoneticPr fontId="2" type="noConversion"/>
  </si>
  <si>
    <t>合计</t>
    <phoneticPr fontId="2" type="noConversion"/>
  </si>
  <si>
    <t>收入合计：</t>
    <phoneticPr fontId="2" type="noConversion"/>
  </si>
  <si>
    <t>支出合计：</t>
    <phoneticPr fontId="2" type="noConversion"/>
  </si>
  <si>
    <t>助养对象：</t>
    <phoneticPr fontId="2" type="noConversion"/>
  </si>
  <si>
    <t>结存：</t>
    <phoneticPr fontId="2" type="noConversion"/>
  </si>
  <si>
    <t>制表：</t>
    <phoneticPr fontId="2" type="noConversion"/>
  </si>
  <si>
    <t>负责人：</t>
    <phoneticPr fontId="2" type="noConversion"/>
  </si>
  <si>
    <t>39</t>
    <phoneticPr fontId="2" type="noConversion"/>
  </si>
  <si>
    <t>40</t>
    <phoneticPr fontId="2" type="noConversion"/>
  </si>
  <si>
    <t>助养对象</t>
    <phoneticPr fontId="2" type="noConversion"/>
  </si>
  <si>
    <t>助养人住地</t>
    <phoneticPr fontId="2" type="noConversion"/>
  </si>
  <si>
    <t>助养人住地：</t>
  </si>
  <si>
    <t>助养人住地：</t>
    <phoneticPr fontId="2" type="noConversion"/>
  </si>
  <si>
    <t>助养人住地：</t>
    <phoneticPr fontId="2" type="noConversion"/>
  </si>
  <si>
    <t>雷涛</t>
  </si>
  <si>
    <t>广东深圳</t>
  </si>
  <si>
    <t>黑龙江齐齐哈尔</t>
  </si>
  <si>
    <t>香港</t>
    <phoneticPr fontId="2" type="noConversion"/>
  </si>
  <si>
    <t>邹进江</t>
  </si>
  <si>
    <t>香港义工无国界</t>
  </si>
  <si>
    <t>贵州贵阳</t>
  </si>
  <si>
    <t>山东济南</t>
  </si>
  <si>
    <t>岑帮秀 zf-js52a</t>
  </si>
  <si>
    <t>潘文定 zf-js61</t>
  </si>
  <si>
    <t>张启飞 zf-js25</t>
  </si>
  <si>
    <t>北京</t>
  </si>
  <si>
    <t>浙江嘉兴</t>
  </si>
  <si>
    <t>浙江杭州</t>
  </si>
  <si>
    <t>罗建婷 zf-js35a</t>
  </si>
  <si>
    <t>收入合计：</t>
  </si>
  <si>
    <t>支出合计：</t>
  </si>
  <si>
    <t>助养对象：</t>
  </si>
  <si>
    <t>结存：</t>
  </si>
  <si>
    <t>制表：</t>
  </si>
  <si>
    <t>负责人：</t>
  </si>
  <si>
    <t>上海</t>
  </si>
  <si>
    <t>冉冉（江苏）</t>
  </si>
  <si>
    <t>江苏</t>
  </si>
  <si>
    <t>心月狐（齐齐哈尔）</t>
  </si>
  <si>
    <t>布衣白（齐齐哈尔）</t>
  </si>
  <si>
    <t>张立春（齐齐哈尔）</t>
  </si>
  <si>
    <t>文艳（贵阳）</t>
  </si>
  <si>
    <t>李慧清（贵阳）</t>
  </si>
  <si>
    <t>孙文琦（北京）</t>
  </si>
  <si>
    <t>迪迪（嘉兴）</t>
  </si>
  <si>
    <t>曾经一瞬间（杭州）</t>
  </si>
  <si>
    <t>姜辉（深圳）</t>
  </si>
  <si>
    <t>Ivy（上海）</t>
  </si>
  <si>
    <t>Becat（贵阳）</t>
  </si>
  <si>
    <t>黄兴鲁（深圳）</t>
  </si>
  <si>
    <t>深圳</t>
  </si>
  <si>
    <t>辽宁</t>
  </si>
  <si>
    <t>艳萍（辽宁）</t>
  </si>
  <si>
    <t>岑福美zf-jc27</t>
  </si>
  <si>
    <t>科目：</t>
  </si>
  <si>
    <t>龙柏合（贵阳）</t>
  </si>
  <si>
    <t>杜先生（四川）</t>
  </si>
  <si>
    <t>四川</t>
  </si>
  <si>
    <t>支付宝电汇</t>
  </si>
  <si>
    <t>杨胜花 zf-jc45b</t>
  </si>
  <si>
    <t>France</t>
  </si>
  <si>
    <t>贵阳</t>
  </si>
  <si>
    <t>麦兜的糖（贵阳）</t>
  </si>
  <si>
    <t>文竹（贵阳）</t>
  </si>
  <si>
    <t>佘小姐钟先生</t>
  </si>
  <si>
    <t>李志丽zf-jc13</t>
  </si>
  <si>
    <t>邓丽军</t>
  </si>
  <si>
    <t>罗富梅zf-jc14</t>
  </si>
  <si>
    <r>
      <t>贵州苹果园儿童助养工作坊-</t>
    </r>
    <r>
      <rPr>
        <sz val="12"/>
        <rFont val="宋体"/>
        <family val="3"/>
        <charset val="134"/>
      </rPr>
      <t>小组账册-</t>
    </r>
    <r>
      <rPr>
        <sz val="12"/>
        <rFont val="宋体"/>
        <family val="3"/>
        <charset val="134"/>
      </rPr>
      <t>分类账</t>
    </r>
  </si>
  <si>
    <t>尘埃（新疆）</t>
  </si>
  <si>
    <t>新疆</t>
  </si>
  <si>
    <t>杨开清（福建）</t>
  </si>
  <si>
    <t>福建</t>
  </si>
  <si>
    <t>罗建朋 zf-jc16b</t>
  </si>
  <si>
    <t>序号</t>
  </si>
  <si>
    <t>贵州苹果园助养工作坊-贞丰小组账册-现金总账</t>
  </si>
  <si>
    <t>制表</t>
  </si>
  <si>
    <t>黄小美 zf-jc12</t>
  </si>
  <si>
    <t>41</t>
  </si>
  <si>
    <t>43</t>
  </si>
  <si>
    <t>44</t>
  </si>
  <si>
    <t>53</t>
  </si>
  <si>
    <t>51</t>
  </si>
  <si>
    <t>50</t>
  </si>
  <si>
    <t>49</t>
  </si>
  <si>
    <t>47</t>
  </si>
  <si>
    <t>46</t>
  </si>
  <si>
    <t>网上银行转账</t>
  </si>
  <si>
    <t>任晓冬（贵阳）</t>
  </si>
  <si>
    <t>资助人姓名（住址）</t>
  </si>
  <si>
    <t>XX</t>
  </si>
  <si>
    <t>汇入XXX一年助养金</t>
  </si>
  <si>
    <t>XXX zf-jcXXX</t>
  </si>
  <si>
    <t xml:space="preserve">XXX </t>
  </si>
  <si>
    <t>XXX</t>
  </si>
  <si>
    <t>54</t>
  </si>
  <si>
    <t>SS（北京）</t>
  </si>
  <si>
    <t>贵州鑫靓典商贸有限公司</t>
  </si>
  <si>
    <r>
      <t>陈仕芬</t>
    </r>
    <r>
      <rPr>
        <sz val="10"/>
        <color indexed="8"/>
        <rFont val="宋体"/>
        <family val="3"/>
        <charset val="134"/>
      </rPr>
      <t xml:space="preserve"> zf-js29 </t>
    </r>
  </si>
  <si>
    <t>河北邯郸</t>
  </si>
  <si>
    <t>重庆</t>
  </si>
  <si>
    <t>杨胜洪zf-jc44b</t>
  </si>
  <si>
    <t>陆红军（重庆）</t>
  </si>
  <si>
    <t>陈宇-杨波</t>
  </si>
  <si>
    <t>金山小学布依族合唱团-启动经费</t>
  </si>
  <si>
    <t>2015年6月1日到账，使用需提供开销凭证</t>
  </si>
  <si>
    <t>布依族合唱团</t>
  </si>
  <si>
    <t>金山小学</t>
  </si>
  <si>
    <t>卡卡（贵阳）</t>
  </si>
  <si>
    <t>罗建正 zf-jc58b</t>
  </si>
  <si>
    <t>SS友人团（北京）</t>
  </si>
  <si>
    <t>55</t>
  </si>
  <si>
    <t>56</t>
  </si>
  <si>
    <t>58</t>
  </si>
  <si>
    <t>60</t>
  </si>
  <si>
    <t>61</t>
  </si>
  <si>
    <t>62</t>
  </si>
  <si>
    <t>65</t>
  </si>
  <si>
    <t>66</t>
  </si>
  <si>
    <t>67</t>
  </si>
  <si>
    <t>68</t>
  </si>
  <si>
    <t>范磊（山西）</t>
  </si>
  <si>
    <t>山西</t>
  </si>
  <si>
    <t>艾红（贵阳）</t>
  </si>
  <si>
    <t>艾淑梅（贵阳）</t>
  </si>
  <si>
    <t>晴天（成都）</t>
  </si>
  <si>
    <t>成都</t>
  </si>
  <si>
    <t>王铭卿（北京）</t>
  </si>
  <si>
    <t>吴顺敏（贵阳)</t>
  </si>
  <si>
    <t>周姗姗（北京）</t>
  </si>
  <si>
    <t xml:space="preserve">制表：   </t>
  </si>
  <si>
    <t>杨胜泽 zf-jc63a</t>
  </si>
  <si>
    <t>淘淘妈妈（贵阳）</t>
  </si>
  <si>
    <t>向曦和（深圳）</t>
  </si>
  <si>
    <t>郑建秀 zf-jc61c</t>
  </si>
  <si>
    <t>韦坤定 zf-js49b</t>
  </si>
  <si>
    <t xml:space="preserve">罗仕成 zf-js58b </t>
  </si>
  <si>
    <t>岑吉祥 zf-jc62</t>
  </si>
  <si>
    <t>碧海晴天（贵阳）</t>
  </si>
  <si>
    <t>兰女士（贵阳）</t>
  </si>
  <si>
    <t>牛牛（徐州）</t>
  </si>
  <si>
    <t>徐州</t>
  </si>
  <si>
    <t>遵义</t>
  </si>
  <si>
    <t>蒋楠（贵阳）</t>
  </si>
  <si>
    <t>69</t>
  </si>
  <si>
    <t>潘杰 zf-js59b</t>
  </si>
  <si>
    <t>每月100（自2015年3月开始新标准）</t>
  </si>
  <si>
    <t>每月200元(自2015年3月开始新标准)</t>
  </si>
  <si>
    <t>姚必星等23人</t>
  </si>
  <si>
    <t>Sbtan (France)</t>
  </si>
  <si>
    <t>孙晓东（齐齐哈尔）</t>
  </si>
  <si>
    <t>杨胜芬 zf-jc43</t>
  </si>
  <si>
    <t>71</t>
  </si>
  <si>
    <t>我行我素（贵阳）</t>
  </si>
  <si>
    <t>金山小学布依族合唱团-采购支出</t>
  </si>
  <si>
    <t>现金支付</t>
  </si>
  <si>
    <t>已提交发票</t>
  </si>
  <si>
    <t>2015年12月23日采购合唱团演出服装52套</t>
  </si>
  <si>
    <t>肖丽珍（贵阳）</t>
  </si>
  <si>
    <t>岑阿黑 zf-jc71</t>
  </si>
  <si>
    <t>杨舒焜（北京）</t>
  </si>
  <si>
    <t>负责人</t>
  </si>
  <si>
    <t>替换忙道花</t>
  </si>
  <si>
    <t>流浪的狼（贵阳）</t>
  </si>
  <si>
    <t>似水流年（河北邯郸）</t>
  </si>
  <si>
    <t>姚梅芳（贵阳）</t>
  </si>
  <si>
    <t>72</t>
  </si>
  <si>
    <t>73</t>
  </si>
  <si>
    <t>74</t>
  </si>
  <si>
    <t>75</t>
  </si>
  <si>
    <t>76</t>
  </si>
  <si>
    <t>艾成睿 （贵阳）</t>
  </si>
  <si>
    <t>77</t>
  </si>
  <si>
    <t>78</t>
  </si>
  <si>
    <t>余顺飞 zf-jc81a</t>
  </si>
  <si>
    <t>毛毛 zf-jc68</t>
  </si>
  <si>
    <t>侬秀波zf-jc05c</t>
  </si>
  <si>
    <t>诗词歌赋（贵阳）</t>
  </si>
  <si>
    <t>79</t>
  </si>
  <si>
    <t>罗勇 zf-jc15b</t>
  </si>
  <si>
    <t>北京</t>
    <phoneticPr fontId="14" type="noConversion"/>
  </si>
  <si>
    <t>雷涛</t>
    <phoneticPr fontId="14" type="noConversion"/>
  </si>
  <si>
    <t>邹进江</t>
    <phoneticPr fontId="14" type="noConversion"/>
  </si>
  <si>
    <t>猫咪（北京）</t>
    <phoneticPr fontId="14" type="noConversion"/>
  </si>
  <si>
    <t>82</t>
    <phoneticPr fontId="14" type="noConversion"/>
  </si>
  <si>
    <t>合计</t>
    <phoneticPr fontId="2" type="noConversion"/>
  </si>
  <si>
    <t>合计</t>
    <phoneticPr fontId="2" type="noConversion"/>
  </si>
  <si>
    <r>
      <t>贵州苹果园儿童助养工作坊-</t>
    </r>
    <r>
      <rPr>
        <sz val="12"/>
        <rFont val="宋体"/>
        <family val="3"/>
        <charset val="134"/>
      </rPr>
      <t>小组账册-</t>
    </r>
    <r>
      <rPr>
        <sz val="12"/>
        <rFont val="宋体"/>
        <family val="3"/>
        <charset val="134"/>
      </rPr>
      <t>分类账</t>
    </r>
    <phoneticPr fontId="21" type="noConversion"/>
  </si>
  <si>
    <t>科目：</t>
    <phoneticPr fontId="21" type="noConversion"/>
  </si>
  <si>
    <t>黄兴丽（深圳）</t>
  </si>
  <si>
    <t>科目代号：</t>
    <phoneticPr fontId="21" type="noConversion"/>
  </si>
  <si>
    <t>01</t>
    <phoneticPr fontId="21" type="noConversion"/>
  </si>
  <si>
    <t>时 间</t>
    <phoneticPr fontId="21" type="noConversion"/>
  </si>
  <si>
    <t>摘 要</t>
    <phoneticPr fontId="21" type="noConversion"/>
  </si>
  <si>
    <t>收 入</t>
    <phoneticPr fontId="21" type="noConversion"/>
  </si>
  <si>
    <t>支 出</t>
    <phoneticPr fontId="21" type="noConversion"/>
  </si>
  <si>
    <t>现金结存</t>
    <phoneticPr fontId="21" type="noConversion"/>
  </si>
  <si>
    <t>备注</t>
    <phoneticPr fontId="21" type="noConversion"/>
  </si>
  <si>
    <t>年</t>
    <phoneticPr fontId="21" type="noConversion"/>
  </si>
  <si>
    <t>月</t>
    <phoneticPr fontId="21" type="noConversion"/>
  </si>
  <si>
    <t>日</t>
    <phoneticPr fontId="21" type="noConversion"/>
  </si>
  <si>
    <t>合计</t>
    <phoneticPr fontId="21" type="noConversion"/>
  </si>
  <si>
    <t>收入合计：</t>
    <phoneticPr fontId="21" type="noConversion"/>
  </si>
  <si>
    <t>支出合计：</t>
    <phoneticPr fontId="21" type="noConversion"/>
  </si>
  <si>
    <t>助养对象：</t>
    <phoneticPr fontId="21" type="noConversion"/>
  </si>
  <si>
    <t>杨胜香zf-jc67a</t>
  </si>
  <si>
    <t>替换-王小元</t>
  </si>
  <si>
    <t>结存：</t>
    <phoneticPr fontId="21" type="noConversion"/>
  </si>
  <si>
    <t>助养人住地：</t>
    <phoneticPr fontId="21" type="noConversion"/>
  </si>
  <si>
    <t>制表：</t>
    <phoneticPr fontId="21" type="noConversion"/>
  </si>
  <si>
    <t>负责人：</t>
    <phoneticPr fontId="21" type="noConversion"/>
  </si>
  <si>
    <t>-</t>
    <phoneticPr fontId="2" type="noConversion"/>
  </si>
  <si>
    <t>王小元辍学剩下资金转为资助杨胜香</t>
  </si>
  <si>
    <t>2016年3月起因杨辍学现在资助黄阿果</t>
  </si>
  <si>
    <t>每月200元半年一汇款建议5月初发一次</t>
  </si>
  <si>
    <t>16年9月更改助养标准半年一汇</t>
  </si>
  <si>
    <t>（2016年3月执行）。每年一汇。</t>
  </si>
  <si>
    <t>4月开始资助</t>
  </si>
  <si>
    <t>2015年3-5月多发40元以后每次季度发放240元</t>
  </si>
  <si>
    <t>已汇1年。</t>
  </si>
  <si>
    <t>每月100暂汇入半年。</t>
  </si>
  <si>
    <t>雷涛账户代转</t>
  </si>
  <si>
    <t>汇入半年；每半年向资助人写信汇报学习情况。</t>
  </si>
  <si>
    <t>6月份开始资助暂时资助1年</t>
  </si>
  <si>
    <t>支出由邹进江负责制作流水账收集支出凭证</t>
  </si>
  <si>
    <t>半年支付一次</t>
  </si>
  <si>
    <t>每年支付一次</t>
  </si>
  <si>
    <t>资助到大学毕业半年打款一次</t>
  </si>
  <si>
    <t>资助到大学毕业</t>
  </si>
  <si>
    <t>资助到大学毕业每年打一次款</t>
  </si>
  <si>
    <t>二季度补发一季度一年打款一次</t>
  </si>
  <si>
    <t>江苏江阴市</t>
    <phoneticPr fontId="14" type="noConversion"/>
  </si>
  <si>
    <r>
      <t xml:space="preserve">资助标准
</t>
    </r>
    <r>
      <rPr>
        <sz val="10"/>
        <rFont val="宋体"/>
        <family val="3"/>
        <charset val="134"/>
      </rPr>
      <t>（元/月）</t>
    </r>
    <phoneticPr fontId="2" type="noConversion"/>
  </si>
  <si>
    <t>2016年10月10日之前汇款总额</t>
  </si>
  <si>
    <t>汇入罗阿草16年10月-17年2月助养金</t>
  </si>
  <si>
    <t>牛福楠（北京）</t>
  </si>
  <si>
    <t>支付宝转账</t>
  </si>
  <si>
    <t>2016年10月起开始资助，资助17年2月到期续费</t>
  </si>
  <si>
    <t>持续资助到初中毕业</t>
  </si>
  <si>
    <t>邹进江</t>
    <phoneticPr fontId="21" type="noConversion"/>
  </si>
  <si>
    <t>邹进江</t>
    <phoneticPr fontId="2" type="noConversion"/>
  </si>
  <si>
    <t>2016年10月10日止助养账目</t>
    <phoneticPr fontId="21" type="noConversion"/>
  </si>
  <si>
    <t>2016年10月10日止助养账目</t>
    <phoneticPr fontId="2" type="noConversion"/>
  </si>
  <si>
    <t>2016年10月10日止助养账目</t>
    <phoneticPr fontId="2" type="noConversion"/>
  </si>
  <si>
    <t>2016年10月10日止助养账目</t>
    <phoneticPr fontId="2" type="noConversion"/>
  </si>
  <si>
    <t>2016年10月10日止助养账目</t>
    <phoneticPr fontId="2" type="noConversion"/>
  </si>
  <si>
    <t>6月份开始资助暂时资助1年</t>
    <phoneticPr fontId="2" type="noConversion"/>
  </si>
  <si>
    <t>6月开始助养先打人一年的助养金</t>
    <phoneticPr fontId="2" type="noConversion"/>
  </si>
  <si>
    <t>2016-10现已处于休学状态，待下期发钱时，需核实是否在读。若辍学，则取消资助。</t>
  </si>
  <si>
    <t>韦国丽辍学，取消助养，已经换成贞丰-曾雨柔</t>
  </si>
  <si>
    <t>下次发放时补发（16.9-17.2）助养金</t>
    <phoneticPr fontId="2" type="noConversion"/>
  </si>
  <si>
    <t>本月底发放（16.9-17.2）助养金</t>
    <phoneticPr fontId="14" type="noConversion"/>
  </si>
  <si>
    <t>本月底发放余顺婷（16.9-17.2）助养金</t>
    <phoneticPr fontId="14" type="noConversion"/>
  </si>
  <si>
    <t>本月底发放（16.9-17.2）助养金</t>
    <phoneticPr fontId="14" type="noConversion"/>
  </si>
  <si>
    <t>暂停发放郑建桃、郑建琴助养金</t>
    <phoneticPr fontId="2" type="noConversion"/>
  </si>
  <si>
    <t>王老二等21人</t>
    <phoneticPr fontId="10" type="noConversion"/>
  </si>
  <si>
    <t>取消黄阿拉，陆英、毛正英下次发放时补发（16.9-17.2）助养金</t>
    <phoneticPr fontId="2" type="noConversion"/>
  </si>
  <si>
    <t>2016年10月10日止波波糖助养账目</t>
    <phoneticPr fontId="2" type="noConversion"/>
  </si>
  <si>
    <t>已停止资助的助养人</t>
    <phoneticPr fontId="21" type="noConversion"/>
  </si>
  <si>
    <t>潘妹等人</t>
    <phoneticPr fontId="21" type="noConversion"/>
  </si>
  <si>
    <t>全国</t>
    <phoneticPr fontId="21" type="noConversion"/>
  </si>
  <si>
    <t>邹进江</t>
    <phoneticPr fontId="21" type="noConversion"/>
  </si>
  <si>
    <t>雷涛</t>
    <phoneticPr fontId="21" type="noConversion"/>
  </si>
  <si>
    <t>-</t>
    <phoneticPr fontId="2" type="noConversion"/>
  </si>
  <si>
    <t>已停止资助的助养人汇总于此行</t>
    <phoneticPr fontId="2" type="noConversion"/>
  </si>
  <si>
    <t>该生转学外地，无法继续发放，替换为zf-jc70c罗首银</t>
  </si>
  <si>
    <t>2016年10月10日止岑福高助养账目</t>
    <phoneticPr fontId="21" type="noConversion"/>
  </si>
  <si>
    <t>2016年10月10日止菩提助养账目</t>
    <phoneticPr fontId="21" type="noConversion"/>
  </si>
  <si>
    <t>2016年10月10日止屠夫助养账目</t>
    <phoneticPr fontId="21" type="noConversion"/>
  </si>
  <si>
    <t>2016年10月10日止雨田助养账目</t>
    <phoneticPr fontId="21" type="noConversion"/>
  </si>
  <si>
    <t>2016年10月10日止陆红军助养账目</t>
    <phoneticPr fontId="21" type="noConversion"/>
  </si>
  <si>
    <t>2016年10月10日止吴顺兰助养账目</t>
    <phoneticPr fontId="21" type="noConversion"/>
  </si>
  <si>
    <t>替换杨胜财 zf-jc63b</t>
    <phoneticPr fontId="14" type="noConversion"/>
  </si>
  <si>
    <t>波波糖助养潘妹zf-js59b</t>
    <phoneticPr fontId="21" type="noConversion"/>
  </si>
  <si>
    <t>岑福高助养岑建才 zf-js55</t>
    <phoneticPr fontId="21" type="noConversion"/>
  </si>
  <si>
    <t>罗菩提助养建妹zf-js35c</t>
    <phoneticPr fontId="21" type="noConversion"/>
  </si>
  <si>
    <t>屠夫助养罗福之zf-jc29、忙阿卷zf-jc30、罗洪zf-jc15</t>
    <phoneticPr fontId="21" type="noConversion"/>
  </si>
  <si>
    <t>雨田助养杨阿念zf-js41b</t>
    <phoneticPr fontId="21" type="noConversion"/>
  </si>
  <si>
    <t>陆红军助养韦万英zf-jc38</t>
    <phoneticPr fontId="21" type="noConversion"/>
  </si>
  <si>
    <t>吴顺兰助养韦正芬zf-jc73</t>
    <phoneticPr fontId="21" type="noConversion"/>
  </si>
  <si>
    <t>2016年9月始，每月改为资助100元</t>
  </si>
  <si>
    <t>邝芷瑗（贵阳）</t>
  </si>
  <si>
    <t>2016年9月开始资助，资助17年2到期续费； 从小学直到大学毕业。</t>
  </si>
  <si>
    <t>支付郑建秀（2016.09-2017.02）助养金</t>
    <phoneticPr fontId="2" type="noConversion"/>
  </si>
  <si>
    <t>发放助养金600元，另为其购买300元衣物</t>
    <phoneticPr fontId="2" type="noConversion"/>
  </si>
  <si>
    <t>支付余顺婷（2016.09-2017.02）助养金</t>
    <phoneticPr fontId="14" type="noConversion"/>
  </si>
  <si>
    <t>支付余顺飞（2016.09-2017.02）助养金</t>
    <phoneticPr fontId="14" type="noConversion"/>
  </si>
  <si>
    <t>陈才应发放</t>
    <phoneticPr fontId="14" type="noConversion"/>
  </si>
  <si>
    <t>陈才应发放</t>
    <phoneticPr fontId="14" type="noConversion"/>
  </si>
  <si>
    <t>陈才应、王朝秀参与发放</t>
    <phoneticPr fontId="14" type="noConversion"/>
  </si>
  <si>
    <t>支付曾雨柔（2016.09-2017.02）助养金</t>
    <phoneticPr fontId="14" type="noConversion"/>
  </si>
  <si>
    <t>陈才应发放</t>
    <phoneticPr fontId="14" type="noConversion"/>
  </si>
  <si>
    <t>支付罗阿草（16年10-17年2月）助养金</t>
  </si>
  <si>
    <t>支付陈锦露（16年9月-17年2月）助养金</t>
  </si>
  <si>
    <t>2016-09起陈锦露替换—吴英zf-jc64</t>
  </si>
  <si>
    <t>陈锦露zf-jc86a</t>
  </si>
  <si>
    <t>微信(雷涛）转账罗建婷600元助养金</t>
  </si>
  <si>
    <t>爱心汇贞丰志愿者</t>
    <phoneticPr fontId="21" type="noConversion"/>
  </si>
  <si>
    <t>2016年12月起开始资助</t>
    <phoneticPr fontId="21" type="noConversion"/>
  </si>
  <si>
    <t>发放册</t>
    <phoneticPr fontId="21" type="noConversion"/>
  </si>
  <si>
    <t>发放册</t>
    <phoneticPr fontId="21" type="noConversion"/>
  </si>
  <si>
    <t>发放册</t>
    <phoneticPr fontId="21" type="noConversion"/>
  </si>
  <si>
    <t>2016年12月起开始资助</t>
    <phoneticPr fontId="21" type="noConversion"/>
  </si>
  <si>
    <t>支付黄福草12月助养金</t>
  </si>
  <si>
    <t>支付杨胜忠12月助养金</t>
  </si>
  <si>
    <t>支付岑帮建12月助养金</t>
  </si>
  <si>
    <t>从2016年12月开始资助，每月100元/散户众筹</t>
  </si>
  <si>
    <t>收支王占天12助养金</t>
  </si>
  <si>
    <t>汇入1月-2月助养金</t>
  </si>
  <si>
    <t>昆明</t>
  </si>
  <si>
    <t>没月资助100元，持续到初中毕业</t>
  </si>
  <si>
    <t>2017年1月开始资助，每月100元/持续到初中毕业</t>
  </si>
  <si>
    <t>秦娜 （昆明）</t>
  </si>
  <si>
    <t>杨立青 zf-jc87a</t>
  </si>
  <si>
    <t>支付杨立青助养金</t>
  </si>
  <si>
    <t>备注：截至2016年12月31日，贞丰小组累计获得助养共计204人，其中目前在助养194人，香港资助60人，散户资助135人（其中1人-潘运梅同时获得香港和散户两方资助统计时列入散户名列）。</t>
    <phoneticPr fontId="2" type="noConversion"/>
  </si>
  <si>
    <t>四月雪（贵阳）</t>
    <phoneticPr fontId="21" type="noConversion"/>
  </si>
  <si>
    <t>贵阳</t>
    <phoneticPr fontId="21" type="noConversion"/>
  </si>
  <si>
    <t>邓丽军</t>
    <phoneticPr fontId="21" type="noConversion"/>
  </si>
  <si>
    <t>汇入侬秀花17年3月-18年2月助养金</t>
  </si>
  <si>
    <t>支付曾妮妮2016年12月-2017年2月助养金</t>
  </si>
  <si>
    <t>汇入14名贫困小学生助养金</t>
    <phoneticPr fontId="21" type="noConversion"/>
  </si>
  <si>
    <t>汇入4名小学生一月助养金</t>
    <phoneticPr fontId="21" type="noConversion"/>
  </si>
  <si>
    <t>2017年1月起开始资助，每月续费</t>
    <phoneticPr fontId="21" type="noConversion"/>
  </si>
  <si>
    <t>发放14名贫困小学生助养金</t>
    <phoneticPr fontId="21" type="noConversion"/>
  </si>
  <si>
    <t>发放4名小学生一月助养金</t>
    <phoneticPr fontId="21" type="noConversion"/>
  </si>
  <si>
    <t>取消王明玉助养（已辍学）</t>
    <phoneticPr fontId="2" type="noConversion"/>
  </si>
  <si>
    <t>汇入4名小学生二月助养金</t>
    <phoneticPr fontId="21" type="noConversion"/>
  </si>
  <si>
    <t>罗思思zf-js74a</t>
    <phoneticPr fontId="21" type="noConversion"/>
  </si>
  <si>
    <t>2017年3月起开始资助</t>
    <phoneticPr fontId="21" type="noConversion"/>
  </si>
  <si>
    <t>陈才应</t>
    <phoneticPr fontId="21" type="noConversion"/>
  </si>
  <si>
    <t>邓丽军</t>
    <phoneticPr fontId="21" type="noConversion"/>
  </si>
  <si>
    <t>贞丰</t>
    <phoneticPr fontId="21" type="noConversion"/>
  </si>
  <si>
    <t>汇入岑方3-8月助养金</t>
    <phoneticPr fontId="14" type="noConversion"/>
  </si>
  <si>
    <t>银行转账</t>
    <phoneticPr fontId="14" type="noConversion"/>
  </si>
  <si>
    <t>汇入15名贫困小学生助养金</t>
    <phoneticPr fontId="21" type="noConversion"/>
  </si>
  <si>
    <t>发放12名贫困小学生助养金</t>
    <phoneticPr fontId="21" type="noConversion"/>
  </si>
  <si>
    <t>网上转账</t>
    <phoneticPr fontId="21" type="noConversion"/>
  </si>
  <si>
    <t>网上转账</t>
    <phoneticPr fontId="21" type="noConversion"/>
  </si>
  <si>
    <t>宁洁、陈才应、邓丽军</t>
    <phoneticPr fontId="21" type="noConversion"/>
  </si>
  <si>
    <t>宁洁、陈才应、张友伦、邓丽军</t>
    <phoneticPr fontId="21" type="noConversion"/>
  </si>
  <si>
    <t>发放清册</t>
    <phoneticPr fontId="21" type="noConversion"/>
  </si>
  <si>
    <t>汇入侬秀波3月-18年2月</t>
  </si>
  <si>
    <t>汇入杨胜泽3月-18年2月助养金</t>
  </si>
  <si>
    <t>汇入王德和王安吉3月-18年2月</t>
  </si>
  <si>
    <t>汇入忙传罗胜芬3月-8月助养金</t>
  </si>
  <si>
    <t>汇入潘文定3月-18年2月助养金</t>
  </si>
  <si>
    <t>潘美子（济南）</t>
  </si>
  <si>
    <t>汇入杨立青3-8月助养金</t>
  </si>
  <si>
    <t>汇入张启高3月-18年2月助养金</t>
  </si>
  <si>
    <t>汇入岑龙 岑凤3月-8月助养金</t>
  </si>
  <si>
    <t>汇入罗阿草3月-8月助养金</t>
  </si>
  <si>
    <t>汇入罗富梅3月-8月助养金</t>
  </si>
  <si>
    <t>汇入罗勇3-8月助养金</t>
    <phoneticPr fontId="14" type="noConversion"/>
  </si>
  <si>
    <t>汇入潘运梅潘运输3-8月助养金1200元</t>
    <phoneticPr fontId="2" type="noConversion"/>
  </si>
  <si>
    <t>汇入罗建朋4月-8月助养金</t>
  </si>
  <si>
    <t>李慧清现金给岑帮秀3-8月助养金</t>
  </si>
  <si>
    <t>汇入杨胜芬3月-8月助养金</t>
  </si>
  <si>
    <t>（雷涛微信转账）岑文余顺婷3-8月助养金</t>
  </si>
  <si>
    <t>汇入潘杰3月-8月助养金</t>
  </si>
  <si>
    <t>汇入陈锦露3月-8月助养金</t>
  </si>
  <si>
    <t>香港义工汇入60名学生3月-8月助养金</t>
  </si>
  <si>
    <t>陶陶妈妈汇入罗仕成3-8月助养金</t>
  </si>
  <si>
    <t>其中100元给孩子压岁钱</t>
  </si>
  <si>
    <t>汇入余顺飞3-8月助养金</t>
  </si>
  <si>
    <t>汇入贫困生助养金</t>
  </si>
  <si>
    <t>汇入李小波3-8月助养金</t>
  </si>
  <si>
    <t>汇入黄小美3-8月助养金</t>
    <phoneticPr fontId="2" type="noConversion"/>
  </si>
  <si>
    <r>
      <t>支出张启高3</t>
    </r>
    <r>
      <rPr>
        <sz val="10"/>
        <rFont val="宋体"/>
        <family val="3"/>
        <charset val="134"/>
      </rPr>
      <t>-8月助养金</t>
    </r>
    <phoneticPr fontId="2" type="noConversion"/>
  </si>
  <si>
    <t>发放清册</t>
    <phoneticPr fontId="2" type="noConversion"/>
  </si>
  <si>
    <t>陈才应、邓丽军</t>
    <phoneticPr fontId="2" type="noConversion"/>
  </si>
  <si>
    <t>王明康zf-js39b</t>
  </si>
  <si>
    <t>偉寶（江苏）</t>
  </si>
  <si>
    <t>黄福草、岑帮建、杨胜忠、王占飞、罗阿笨、杨胜顶、杨阿别、岑建通、岑安安、韦成妹、王青灿、韦军、侬朝凤、韦万伦、杨胜周、侬朝敏、杨立龙、潘正平</t>
  </si>
  <si>
    <t>罗阿桥zf-js08辍学</t>
  </si>
  <si>
    <t>张启高ZF-js82</t>
  </si>
  <si>
    <t>燕子（贵阳）</t>
  </si>
  <si>
    <t>陆启珍 zf-js16c
王青帅 zf-js75b</t>
  </si>
  <si>
    <t>2015年3月起开始资助</t>
  </si>
  <si>
    <t>2017年3月开始资助，每月资助100元，持续到孩子初中毕业。</t>
  </si>
  <si>
    <t>2017年3月开始资助，每月资助100元。</t>
  </si>
  <si>
    <t>汇入陆启珍、王青帅一年助养金</t>
  </si>
  <si>
    <t>网上银行转账</t>
    <phoneticPr fontId="21" type="noConversion"/>
  </si>
  <si>
    <t>汇入忙德东17年3月-18年2月</t>
  </si>
  <si>
    <t>补足3月-8月助养金</t>
  </si>
  <si>
    <t>从17年9月取消资助</t>
  </si>
  <si>
    <t>微信转账，补足3-8月助养金</t>
  </si>
  <si>
    <t>汇入岑阿黑3-8月助养金</t>
  </si>
  <si>
    <t>汇入杨婷3月-18年5月助养金</t>
    <phoneticPr fontId="14" type="noConversion"/>
  </si>
  <si>
    <t>17年9月取消助养</t>
    <phoneticPr fontId="2" type="noConversion"/>
  </si>
  <si>
    <t>补足杨阿少-岑仕秀3-8月助养金600元</t>
    <phoneticPr fontId="10" type="noConversion"/>
  </si>
  <si>
    <t>确认取消对杨胜洪的助养</t>
    <phoneticPr fontId="10" type="noConversion"/>
  </si>
  <si>
    <t>岑安花zf-js50b
罗建美zf-jc58a
何勇zf-jc60b
王友鹏zf-js34b
曾雨柔zf-jc85a</t>
  </si>
  <si>
    <t>汇入岑安花等5人3-8月助养金3000元</t>
  </si>
  <si>
    <t>微信转账</t>
  </si>
  <si>
    <t>汇入黄阿果3-8月助养金</t>
  </si>
  <si>
    <t>发放3-5助养金后取消助养</t>
    <phoneticPr fontId="14" type="noConversion"/>
  </si>
  <si>
    <t>经同助养人确认，6月停止助养。</t>
    <phoneticPr fontId="14" type="noConversion"/>
  </si>
  <si>
    <t>罗仕春辍学取消助养</t>
    <phoneticPr fontId="2" type="noConversion"/>
  </si>
  <si>
    <t>罗仕边辍学取消助养</t>
    <phoneticPr fontId="2" type="noConversion"/>
  </si>
  <si>
    <t>59人</t>
    <phoneticPr fontId="2" type="noConversion"/>
  </si>
  <si>
    <r>
      <rPr>
        <sz val="10"/>
        <color rgb="FFFF0000"/>
        <rFont val="宋体"/>
        <family val="3"/>
        <charset val="134"/>
      </rPr>
      <t>17年3月罗仕边辍学取消助养，</t>
    </r>
    <r>
      <rPr>
        <sz val="10"/>
        <rFont val="宋体"/>
        <family val="3"/>
        <charset val="134"/>
      </rPr>
      <t xml:space="preserve">雷涛联系汇入事宜  </t>
    </r>
    <phoneticPr fontId="2" type="noConversion"/>
  </si>
  <si>
    <r>
      <rPr>
        <sz val="10"/>
        <color rgb="FFFF0000"/>
        <rFont val="宋体"/>
        <family val="3"/>
        <charset val="134"/>
      </rPr>
      <t>17年3月罗仕春辍学取消助养，</t>
    </r>
    <r>
      <rPr>
        <sz val="10"/>
        <rFont val="宋体"/>
        <family val="3"/>
        <charset val="134"/>
      </rPr>
      <t>从3月开始资助资助到大学毕业</t>
    </r>
    <phoneticPr fontId="2" type="noConversion"/>
  </si>
  <si>
    <t>剩余金额发放3-5月助养金后，取消助养</t>
    <phoneticPr fontId="2" type="noConversion"/>
  </si>
  <si>
    <t>黄仕飞zf-js04和王阿放zf-js06助养金</t>
    <phoneticPr fontId="2" type="noConversion"/>
  </si>
  <si>
    <r>
      <t>17年3月已取消助养</t>
    </r>
    <r>
      <rPr>
        <sz val="10"/>
        <rFont val="宋体"/>
        <family val="3"/>
        <charset val="134"/>
      </rPr>
      <t>；6月份开始资助先打入一季度资金，</t>
    </r>
    <phoneticPr fontId="2" type="noConversion"/>
  </si>
  <si>
    <t>经确认，罗仕春zf-jc01b已辍学</t>
    <phoneticPr fontId="2" type="noConversion"/>
  </si>
  <si>
    <t>曾妮妮zf-jc84b</t>
  </si>
  <si>
    <t>黄仕飞zf-js04
王阿放zf-js06</t>
    <phoneticPr fontId="2" type="noConversion"/>
  </si>
  <si>
    <t>忙道花辍学替换资助潘成香</t>
    <phoneticPr fontId="2" type="noConversion"/>
  </si>
  <si>
    <t>汇入黄仕飞和王阿放1-8月助养金</t>
    <phoneticPr fontId="2" type="noConversion"/>
  </si>
  <si>
    <t>汇入岑福美17年3月-19年2月助养金</t>
  </si>
  <si>
    <t>汇入罗青春等3个孩子3-8月助养金</t>
  </si>
  <si>
    <t>李志修 zf-jc13b</t>
  </si>
  <si>
    <t>王易丽（重庆）</t>
  </si>
  <si>
    <t>郝言会（重庆）</t>
  </si>
  <si>
    <t>忙彤彤zf-jc52b</t>
  </si>
  <si>
    <t>汇入李志修3-6月助养金</t>
  </si>
  <si>
    <t>2017年4月起开始资助，直到大学毕业，1个季度续费1次</t>
  </si>
  <si>
    <t>Becat（微信 雷涛）汇入罗建婷3-5月助养金</t>
  </si>
  <si>
    <t>因无汇入助养金，暂停发放</t>
  </si>
  <si>
    <t>因无汇入助养金，暂发放3-5月助养金</t>
  </si>
  <si>
    <t>汇入杨胜花3-8月助养金</t>
  </si>
  <si>
    <t>支付王阿放1-8月助养金</t>
  </si>
  <si>
    <t>支付黄阿果3-8月助养金</t>
  </si>
  <si>
    <t>支付张启飞3-8月助养金</t>
  </si>
  <si>
    <t>支付岑帮秀3-8月助养金</t>
  </si>
  <si>
    <t>李小波 zf-js15b</t>
  </si>
  <si>
    <t>14</t>
  </si>
  <si>
    <t>支付李小波3-8月助养金</t>
  </si>
  <si>
    <t>支付潘文定3-8月助养金</t>
  </si>
  <si>
    <t>岑凤zf-js54a
岑龙zf-js54b</t>
  </si>
  <si>
    <t>支付王明康3-8月助养金</t>
  </si>
  <si>
    <t>退回迪迪480元</t>
  </si>
  <si>
    <t>支付罗建朋3-8月助养金</t>
  </si>
  <si>
    <t>支付罗建婷2016年12月-2017年5月</t>
  </si>
  <si>
    <r>
      <t>王德和zf-js26
王安吉</t>
    </r>
    <r>
      <rPr>
        <sz val="10"/>
        <rFont val="宋体"/>
        <family val="3"/>
        <charset val="134"/>
      </rPr>
      <t xml:space="preserve">zf-jc34 </t>
    </r>
  </si>
  <si>
    <t>支付王德和 王安吉3-8月助养金</t>
  </si>
  <si>
    <t>支付岑福美3-8月助养金</t>
  </si>
  <si>
    <t>支付杨胜花3-8月助养金</t>
  </si>
  <si>
    <t>支付黄小美3-8月助养金</t>
  </si>
  <si>
    <t>支付潘运梅，潘运输3-8助养金</t>
  </si>
  <si>
    <r>
      <t>潘运梅 zf-jc20a
潘运输</t>
    </r>
    <r>
      <rPr>
        <sz val="10"/>
        <rFont val="宋体"/>
        <family val="3"/>
        <charset val="134"/>
      </rPr>
      <t xml:space="preserve"> zf-jc20b</t>
    </r>
  </si>
  <si>
    <r>
      <t>杨阿少 zf-jc41c
岑仕秀</t>
    </r>
    <r>
      <rPr>
        <sz val="10"/>
        <rFont val="宋体"/>
        <family val="3"/>
        <charset val="134"/>
      </rPr>
      <t>zf-jc09a</t>
    </r>
  </si>
  <si>
    <t>支付杨阿少，岑仕秀3-8月助养金</t>
  </si>
  <si>
    <t>支付王老二等20人3-5月助养金</t>
  </si>
  <si>
    <t>支付陈仕芬3-8月助养金</t>
  </si>
  <si>
    <t>支付姚必星等23人3-5月助养金</t>
  </si>
  <si>
    <t>支付罗建正3-8月助养金</t>
  </si>
  <si>
    <t>支付侬秀波3-8月助养金</t>
  </si>
  <si>
    <t>支付潘杰3-8月助养金</t>
  </si>
  <si>
    <t>支付岑方3-8月助养金</t>
  </si>
  <si>
    <t>岑方 zf-jc59a</t>
  </si>
  <si>
    <t>支付杨胜泽3-8月助养金</t>
  </si>
  <si>
    <t>罗首银zf-jc70c</t>
  </si>
  <si>
    <t>支付罗首银3-5月助养金</t>
  </si>
  <si>
    <t>支付韦坤定3-8月助养金</t>
  </si>
  <si>
    <t>支付罗仕成3-8月助养金+100元压岁钱</t>
  </si>
  <si>
    <r>
      <t>何睿 zf-jc60a
王友涛</t>
    </r>
    <r>
      <rPr>
        <sz val="10"/>
        <rFont val="宋体"/>
        <family val="3"/>
        <charset val="134"/>
      </rPr>
      <t>zf-js34a</t>
    </r>
  </si>
  <si>
    <t>支付何睿，王友涛3-8月助养金</t>
  </si>
  <si>
    <t>辍学，停止发放</t>
  </si>
  <si>
    <t>支付岑安花等5人3-8月助养金</t>
  </si>
  <si>
    <t>支付余顺婷3-8月助养金</t>
  </si>
  <si>
    <t>支付陈锦露3-8月助养金</t>
  </si>
  <si>
    <t>支付杨胜芬3-8月助养金</t>
  </si>
  <si>
    <t>忙传zf-jc31a
罗胜芬zf-jc72</t>
  </si>
  <si>
    <t>支付忙传，罗胜芬3-8月助养金</t>
  </si>
  <si>
    <t>支付岑阿黑3-8月助养金</t>
  </si>
  <si>
    <t>支付杨婷，忙德东3-8月助养金</t>
  </si>
  <si>
    <t>王廷牧zf-jc80a
王廷收zf-jc80b
王廷依zf-jc80c
王廷欢zf-jc80d</t>
  </si>
  <si>
    <r>
      <t>罗 洪 zf-jc15</t>
    </r>
    <r>
      <rPr>
        <sz val="10"/>
        <rFont val="宋体"/>
        <family val="3"/>
        <charset val="134"/>
      </rPr>
      <t>a</t>
    </r>
  </si>
  <si>
    <t>支付余顺飞3-8月助养金</t>
  </si>
  <si>
    <t>支付罗勇3-8月助养金</t>
  </si>
  <si>
    <t>汇入王小流，杨小二3月-8月助养</t>
  </si>
  <si>
    <t>支付王小流，杨小二3-8月助养金</t>
  </si>
  <si>
    <t>支付罗阿草3-8月助养金</t>
  </si>
  <si>
    <t>岑仕兰zf-jc08b                 罗福之-zf-jc29                韦正芬-zf-jc73               余祥云-zf-jc78</t>
  </si>
  <si>
    <t>支付杨立青3-8月助养金</t>
  </si>
  <si>
    <t>韦成龙zf-js71a
韦成方zf-js71c
岑娟娟zf-js72a
岑端端zf-js72b</t>
  </si>
  <si>
    <t>支付韦成龙等4人3-8月助养金</t>
  </si>
  <si>
    <t>支付罗思思3-8月助养金</t>
  </si>
  <si>
    <t>支付陆启珍，王青帅3-8月助养金</t>
  </si>
  <si>
    <t>支付忙彤彤4-6月助养金</t>
  </si>
  <si>
    <t>支付李志修4-6月助养金</t>
  </si>
  <si>
    <r>
      <t>（</t>
    </r>
    <r>
      <rPr>
        <sz val="10"/>
        <color rgb="FFFF0000"/>
        <rFont val="宋体"/>
        <family val="3"/>
        <charset val="134"/>
      </rPr>
      <t>印松礼，杨胜益 辍学</t>
    </r>
    <r>
      <rPr>
        <sz val="10"/>
        <rFont val="宋体"/>
        <family val="3"/>
        <charset val="134"/>
      </rPr>
      <t>）（岑安贵，侬秀英 待发）</t>
    </r>
  </si>
  <si>
    <t>支付王青霄，王青提3-8月助养金</t>
  </si>
  <si>
    <t>2016年10月10日止助养账目</t>
  </si>
  <si>
    <t>2016年10月10日止鑫靓典助养账目</t>
  </si>
  <si>
    <t>王青霄zf-js22a
王青提zf-js22b</t>
  </si>
  <si>
    <t>鑫靓典 王青霄zf-js22a王青提zf-js22b</t>
  </si>
  <si>
    <t>汇入陈锦云和岑福芬5-8月助养金</t>
    <phoneticPr fontId="21" type="noConversion"/>
  </si>
  <si>
    <t>2017年5月起开始资助，资助到大学毕业</t>
    <phoneticPr fontId="21" type="noConversion"/>
  </si>
  <si>
    <t>陈锦云zf-jc86b
岑福芬zf-jc26</t>
    <phoneticPr fontId="21" type="noConversion"/>
  </si>
  <si>
    <t>贵阳</t>
    <phoneticPr fontId="21" type="noConversion"/>
  </si>
  <si>
    <t>邓丽军</t>
    <phoneticPr fontId="21" type="noConversion"/>
  </si>
  <si>
    <t>2017年5月起开始资助，直到大学毕业，1个季度续费1次。</t>
    <phoneticPr fontId="2" type="noConversion"/>
  </si>
  <si>
    <t>2017年4月起开始资助，直到大学毕业，1个季度续费1次。</t>
    <phoneticPr fontId="2" type="noConversion"/>
  </si>
  <si>
    <t>支付陈锦云，岑福芬5-8月助养金</t>
  </si>
  <si>
    <r>
      <rPr>
        <sz val="10"/>
        <color rgb="FFFF0000"/>
        <rFont val="宋体"/>
        <family val="3"/>
        <charset val="134"/>
      </rPr>
      <t>（杨胜顶、待发）</t>
    </r>
    <r>
      <rPr>
        <sz val="10"/>
        <rFont val="宋体"/>
        <family val="3"/>
        <charset val="134"/>
      </rPr>
      <t>、（</t>
    </r>
    <r>
      <rPr>
        <sz val="10"/>
        <color theme="8"/>
        <rFont val="宋体"/>
        <family val="3"/>
        <charset val="134"/>
      </rPr>
      <t>潘正平随父母外出，取消）</t>
    </r>
  </si>
  <si>
    <t>支付黄仕飞1-8月助养金</t>
  </si>
  <si>
    <t>潘正平和李志修暂不助养</t>
  </si>
  <si>
    <t>汇入19名贫困小学生4月助养金</t>
    <phoneticPr fontId="21" type="noConversion"/>
  </si>
  <si>
    <t>汇入20名贫困小学生5月助养金</t>
    <phoneticPr fontId="21" type="noConversion"/>
  </si>
  <si>
    <t>支付黄福草、岑帮建、杨胜忠、王占飞、罗阿笨、杨阿别、岑建通、韦成妹、王青灿、韦军、侬朝凤、韦万伦、杨胜周、侬朝敏、杨立龙、岑安安16人3月份助养金</t>
    <phoneticPr fontId="21" type="noConversion"/>
  </si>
  <si>
    <t>发放杨胜顶3-5月助养金</t>
    <phoneticPr fontId="21" type="noConversion"/>
  </si>
  <si>
    <t>支付岑凤3-8月助养金</t>
    <phoneticPr fontId="2" type="noConversion"/>
  </si>
  <si>
    <r>
      <t>支付韦帮念+（</t>
    </r>
    <r>
      <rPr>
        <sz val="10"/>
        <color rgb="FFFF0000"/>
        <rFont val="宋体"/>
        <family val="3"/>
        <charset val="134"/>
      </rPr>
      <t>补发毛正英上次助养金</t>
    </r>
    <r>
      <rPr>
        <sz val="10"/>
        <rFont val="宋体"/>
        <family val="3"/>
        <charset val="134"/>
      </rPr>
      <t>）等55人</t>
    </r>
  </si>
  <si>
    <t>支付岑龙3-8月助养金</t>
  </si>
  <si>
    <t>罗青春辍学</t>
  </si>
  <si>
    <t>助养人终止助养</t>
  </si>
  <si>
    <t>辍学，停止发放，等待替换助养学生</t>
  </si>
  <si>
    <t>暂未领款，下次补发</t>
  </si>
  <si>
    <t>发放王占飞等15名小学生助养金</t>
  </si>
  <si>
    <t>发放侬朝凤等4名小学生助养金</t>
    <phoneticPr fontId="21" type="noConversion"/>
  </si>
  <si>
    <t>汇入李志修5月助养金</t>
    <phoneticPr fontId="21" type="noConversion"/>
  </si>
  <si>
    <t>发放李志修5月助养金</t>
    <phoneticPr fontId="21" type="noConversion"/>
  </si>
  <si>
    <t>汇入岑福春6-8月养金</t>
  </si>
  <si>
    <t>2017年06月起开始资助，资助2017年9月到期续费</t>
  </si>
  <si>
    <t>凭海风（山东莱州）</t>
  </si>
  <si>
    <t>山东莱州</t>
  </si>
  <si>
    <t>汇入岑福英韦万分一年助养金</t>
  </si>
  <si>
    <t>2017年6月起开始资助，资助2017年5到期续费</t>
  </si>
  <si>
    <t>唐海敏（贵阳）</t>
  </si>
  <si>
    <t>2017年6月起开始资助，直到高中毕业，1个季度续费1次。</t>
  </si>
  <si>
    <t>2017年6月起开始资助，直到大学毕业，一年续费1次。</t>
  </si>
  <si>
    <t>支付岑福春6-8月助养金</t>
  </si>
  <si>
    <t>支付岑福英-韦万分6-8月助养金</t>
  </si>
  <si>
    <t>汇入罗丽7-8月助养金</t>
  </si>
  <si>
    <t>王艳华（河北邯郸）</t>
  </si>
  <si>
    <r>
      <t>2</t>
    </r>
    <r>
      <rPr>
        <sz val="10"/>
        <color theme="1"/>
        <rFont val="宋体"/>
        <family val="3"/>
        <charset val="134"/>
      </rPr>
      <t>017年7月起开始资助，资助2017年9月到期续费</t>
    </r>
  </si>
  <si>
    <t>2017年7月起开始资助，孩子学到那个阶段就资助到那个阶段</t>
  </si>
  <si>
    <t>Becat（微信 邹进江）汇入罗建婷6-8月助养金</t>
  </si>
  <si>
    <t>汇入韦万兴7一8月助养金</t>
  </si>
  <si>
    <t>2017年7月起开始资助，资助9月年到期续费</t>
  </si>
  <si>
    <t>韦万兴 zf-bc32</t>
  </si>
  <si>
    <t>谢允开（北京）</t>
  </si>
  <si>
    <t>支付韦万兴7一8月助养金</t>
  </si>
  <si>
    <t>发放清册</t>
  </si>
  <si>
    <t>邹进江、陈才应</t>
  </si>
  <si>
    <t>韩森（广东佛山）</t>
    <phoneticPr fontId="21" type="noConversion"/>
  </si>
  <si>
    <t>汇入7-8月助养金</t>
    <phoneticPr fontId="21" type="noConversion"/>
  </si>
  <si>
    <t>2017年7月起开始资助，资助到期续费</t>
    <phoneticPr fontId="21" type="noConversion"/>
  </si>
  <si>
    <t>罗阿忙 zf-bc36</t>
    <phoneticPr fontId="21" type="noConversion"/>
  </si>
  <si>
    <t>广东佛山</t>
    <phoneticPr fontId="21" type="noConversion"/>
  </si>
  <si>
    <t>陈才应</t>
    <phoneticPr fontId="21" type="noConversion"/>
  </si>
  <si>
    <t>邓丽军</t>
    <phoneticPr fontId="21" type="noConversion"/>
  </si>
  <si>
    <t>2017年7月1日起开始资助，到期续费。</t>
    <phoneticPr fontId="2" type="noConversion"/>
  </si>
  <si>
    <t>康女士（贵州贵阳）</t>
    <phoneticPr fontId="21" type="noConversion"/>
  </si>
  <si>
    <t>汇入2017年7月-2018年6月一年助养金</t>
    <phoneticPr fontId="21" type="noConversion"/>
  </si>
  <si>
    <t>2017年7月起开始资助，资助到期续费</t>
    <phoneticPr fontId="21" type="noConversion"/>
  </si>
  <si>
    <t>陈才应</t>
    <phoneticPr fontId="21" type="noConversion"/>
  </si>
  <si>
    <t>邓丽军</t>
    <phoneticPr fontId="21" type="noConversion"/>
  </si>
  <si>
    <t>贵州贵阳</t>
    <phoneticPr fontId="21" type="noConversion"/>
  </si>
  <si>
    <t>2017年1月开始资助，每人每月100元，持续到大学。</t>
    <phoneticPr fontId="2" type="noConversion"/>
  </si>
  <si>
    <t>21017年7月开始资助，每人每月100元，持续到大学。</t>
    <phoneticPr fontId="2" type="noConversion"/>
  </si>
  <si>
    <t>韦正方zf-js73a
韦万丽zf-jc37b</t>
    <phoneticPr fontId="21" type="noConversion"/>
  </si>
  <si>
    <t>9月开始助养。</t>
    <phoneticPr fontId="14" type="noConversion"/>
  </si>
  <si>
    <t>2017年9月开始助养，资助到高中毕业半年打款一次</t>
    <phoneticPr fontId="2" type="noConversion"/>
  </si>
  <si>
    <t>潘成香zf-jc66</t>
  </si>
  <si>
    <t>廖启绳zf-bc37</t>
  </si>
  <si>
    <t>确定助养廖启绳zf-bc37以替换侬秀花 zf-jc05b</t>
  </si>
  <si>
    <t>支付郑建秀（3-8月）助养金</t>
  </si>
  <si>
    <t>陈才应，梁昌会</t>
  </si>
  <si>
    <r>
      <t>岑文辍学，停止发放(</t>
    </r>
    <r>
      <rPr>
        <sz val="10"/>
        <rFont val="宋体"/>
        <family val="3"/>
        <charset val="134"/>
      </rPr>
      <t>由蒙友合替换</t>
    </r>
    <r>
      <rPr>
        <sz val="10"/>
        <color rgb="FFFF0000"/>
        <rFont val="宋体"/>
        <family val="3"/>
        <charset val="134"/>
      </rPr>
      <t>）</t>
    </r>
  </si>
  <si>
    <t>灰太狼（贞丰）</t>
  </si>
  <si>
    <t>吴蕊君（贵阳）</t>
  </si>
  <si>
    <t>支付罗丽7-8月助养金</t>
  </si>
  <si>
    <t>汇入23名学生7月份助养金</t>
  </si>
  <si>
    <t>汇入罗思思半年助养金</t>
    <phoneticPr fontId="21" type="noConversion"/>
  </si>
  <si>
    <t>微信转账</t>
    <phoneticPr fontId="21" type="noConversion"/>
  </si>
  <si>
    <t>2017年9月-18年2月助养金</t>
    <phoneticPr fontId="21" type="noConversion"/>
  </si>
  <si>
    <t>迪迪汇入王明康9月-18年8月助养金</t>
  </si>
  <si>
    <t>银行转账</t>
    <phoneticPr fontId="14" type="noConversion"/>
  </si>
  <si>
    <t>汇入罗仕成9月-18年2月助养金</t>
    <phoneticPr fontId="14" type="noConversion"/>
  </si>
  <si>
    <t>银行转账</t>
    <phoneticPr fontId="14" type="noConversion"/>
  </si>
  <si>
    <t>暂不续费</t>
    <phoneticPr fontId="14" type="noConversion"/>
  </si>
  <si>
    <r>
      <rPr>
        <sz val="10"/>
        <color rgb="FFFF0000"/>
        <rFont val="宋体"/>
        <family val="3"/>
        <charset val="134"/>
      </rPr>
      <t>暂不续费（17-08-14），</t>
    </r>
    <r>
      <rPr>
        <sz val="10"/>
        <rFont val="宋体"/>
        <family val="3"/>
        <charset val="134"/>
      </rPr>
      <t>资助到大学毕业半年打款一次</t>
    </r>
    <phoneticPr fontId="2" type="noConversion"/>
  </si>
  <si>
    <t>微信转账</t>
    <phoneticPr fontId="2" type="noConversion"/>
  </si>
  <si>
    <t>余顺婷zf-jc81b
蒙友合zf-bc16</t>
    <phoneticPr fontId="14" type="noConversion"/>
  </si>
  <si>
    <t>银行转账</t>
    <phoneticPr fontId="2" type="noConversion"/>
  </si>
  <si>
    <t>汇入岑福春9月-18年6月助养金</t>
    <phoneticPr fontId="21" type="noConversion"/>
  </si>
  <si>
    <t>银行转账</t>
    <phoneticPr fontId="21" type="noConversion"/>
  </si>
  <si>
    <t>银行转账</t>
    <phoneticPr fontId="2" type="noConversion"/>
  </si>
  <si>
    <t>支付王氏兄妹4人（2016.09-2016.12）助养金</t>
    <phoneticPr fontId="14" type="noConversion"/>
  </si>
  <si>
    <t>支付王廷牧四兄妹1-8月助养金</t>
    <phoneticPr fontId="14" type="noConversion"/>
  </si>
  <si>
    <t>汇入岑阿黑9月-18年2月助养金</t>
  </si>
  <si>
    <t>汇入罗勇9月-18年2月助养金</t>
  </si>
  <si>
    <t>银行转账</t>
    <phoneticPr fontId="10" type="noConversion"/>
  </si>
  <si>
    <t>汇入罗建正3月8月助养金</t>
    <phoneticPr fontId="10" type="noConversion"/>
  </si>
  <si>
    <t>银行转账</t>
    <phoneticPr fontId="21" type="noConversion"/>
  </si>
  <si>
    <t>汇入4名小学生3-8月助养金</t>
    <phoneticPr fontId="21" type="noConversion"/>
  </si>
  <si>
    <t>银行转账</t>
    <phoneticPr fontId="21" type="noConversion"/>
  </si>
  <si>
    <t>汇入韦坤定3-8月助养金</t>
    <phoneticPr fontId="14" type="noConversion"/>
  </si>
  <si>
    <t>银行转账</t>
    <phoneticPr fontId="14" type="noConversion"/>
  </si>
  <si>
    <t>汇入韦万兴9月-18年2月助养金</t>
  </si>
  <si>
    <t>本次转账1200元，要求其中600元汇入另一位助养人谢允开账户中。</t>
    <phoneticPr fontId="14" type="noConversion"/>
  </si>
  <si>
    <t>由周姗姗代为汇入</t>
    <phoneticPr fontId="21" type="noConversion"/>
  </si>
  <si>
    <t>银行转账</t>
    <phoneticPr fontId="21" type="noConversion"/>
  </si>
  <si>
    <t>银行转账</t>
  </si>
  <si>
    <t>汇款人信息为侯素文</t>
    <phoneticPr fontId="21" type="noConversion"/>
  </si>
  <si>
    <r>
      <rPr>
        <sz val="10"/>
        <color rgb="FFFF0000"/>
        <rFont val="宋体"/>
        <family val="3"/>
        <charset val="134"/>
      </rPr>
      <t>汇款人信息为侯素文，</t>
    </r>
    <r>
      <rPr>
        <sz val="10"/>
        <rFont val="宋体"/>
        <family val="3"/>
        <charset val="134"/>
      </rPr>
      <t>从2016年9开始，自2016年9月起，直到大学毕业。</t>
    </r>
    <phoneticPr fontId="2" type="noConversion"/>
  </si>
  <si>
    <t>汇入陈仕芬3-8月助养金</t>
    <phoneticPr fontId="10" type="noConversion"/>
  </si>
  <si>
    <t>银行转账</t>
    <phoneticPr fontId="10" type="noConversion"/>
  </si>
  <si>
    <r>
      <t>何伦飞zf-jc11
忙棒</t>
    </r>
    <r>
      <rPr>
        <sz val="10"/>
        <rFont val="宋体"/>
        <family val="3"/>
        <charset val="134"/>
      </rPr>
      <t>zf-jc31b</t>
    </r>
    <phoneticPr fontId="2" type="noConversion"/>
  </si>
  <si>
    <t>汇入王氏四兄妹1-8月助养金</t>
    <phoneticPr fontId="14" type="noConversion"/>
  </si>
  <si>
    <t>银行转账</t>
    <phoneticPr fontId="14" type="noConversion"/>
  </si>
  <si>
    <t>银行转账</t>
    <phoneticPr fontId="2" type="noConversion"/>
  </si>
  <si>
    <t>银行转账</t>
    <phoneticPr fontId="21" type="noConversion"/>
  </si>
  <si>
    <t>韦正朝zf-js62</t>
    <phoneticPr fontId="2" type="noConversion"/>
  </si>
  <si>
    <t>银行转账</t>
    <phoneticPr fontId="2" type="noConversion"/>
  </si>
  <si>
    <t>支付罗远超 王德万3-8月助养金</t>
    <phoneticPr fontId="2" type="noConversion"/>
  </si>
  <si>
    <t>银行转账</t>
    <phoneticPr fontId="2" type="noConversion"/>
  </si>
  <si>
    <t>汇入何睿王友涛3-8月助养金1800元</t>
  </si>
  <si>
    <t>由艾红汇入</t>
    <phoneticPr fontId="14" type="noConversion"/>
  </si>
  <si>
    <r>
      <rPr>
        <sz val="10"/>
        <color rgb="FFFF0000"/>
        <rFont val="宋体"/>
        <family val="3"/>
        <charset val="134"/>
      </rPr>
      <t>由资助人艾红代为打款，</t>
    </r>
    <r>
      <rPr>
        <sz val="10"/>
        <rFont val="宋体"/>
        <family val="3"/>
        <charset val="134"/>
      </rPr>
      <t>汇入资助到大学毕业</t>
    </r>
    <phoneticPr fontId="2" type="noConversion"/>
  </si>
  <si>
    <r>
      <rPr>
        <sz val="10"/>
        <color rgb="FFFF0000"/>
        <rFont val="宋体"/>
        <family val="3"/>
        <charset val="134"/>
      </rPr>
      <t>由资助人周姗姗代为打款，</t>
    </r>
    <r>
      <rPr>
        <sz val="10"/>
        <rFont val="宋体"/>
        <family val="3"/>
        <charset val="134"/>
      </rPr>
      <t>2017年7月起开始资助，孩子学到那个阶段就资助到那个阶段</t>
    </r>
    <phoneticPr fontId="2" type="noConversion"/>
  </si>
  <si>
    <t>同时为谢允开（序号73）打款</t>
    <phoneticPr fontId="2" type="noConversion"/>
  </si>
  <si>
    <t>同时为蒋楠（序号48）打款</t>
    <phoneticPr fontId="2" type="noConversion"/>
  </si>
  <si>
    <t>汇入岑帮秀9月-18年2月助养金</t>
    <phoneticPr fontId="2" type="noConversion"/>
  </si>
  <si>
    <t>支付现金</t>
    <phoneticPr fontId="2" type="noConversion"/>
  </si>
  <si>
    <t>汇入杨胜花9月-18年2月助养金</t>
    <phoneticPr fontId="2" type="noConversion"/>
  </si>
  <si>
    <t>银行转账</t>
    <phoneticPr fontId="2" type="noConversion"/>
  </si>
  <si>
    <t>汇入杨胜香9月-18年2月助养金</t>
    <phoneticPr fontId="21" type="noConversion"/>
  </si>
  <si>
    <t>汇入黄仕飞和王阿放9月-18年2月助养金</t>
    <phoneticPr fontId="2" type="noConversion"/>
  </si>
  <si>
    <t>汇入岑龙 岑凤9月-18年2月助养金</t>
    <phoneticPr fontId="2" type="noConversion"/>
  </si>
  <si>
    <t>汇入韦正朝9月-18年2月助养金</t>
    <phoneticPr fontId="2" type="noConversion"/>
  </si>
  <si>
    <t>汇入何伦飞+忙棒9月-18年2月助养金</t>
    <phoneticPr fontId="2" type="noConversion"/>
  </si>
  <si>
    <t>汇入罗远超 王德万9月-18年2月助养金</t>
    <phoneticPr fontId="2" type="noConversion"/>
  </si>
  <si>
    <t>汇入杨阿少+岑仕秀9月-18年2月助养金</t>
    <phoneticPr fontId="10" type="noConversion"/>
  </si>
  <si>
    <t>汇入罗建正9月-18年2月助养金</t>
    <phoneticPr fontId="10" type="noConversion"/>
  </si>
  <si>
    <t>汇入潘杰9月-18年2月助养金</t>
    <phoneticPr fontId="10" type="noConversion"/>
  </si>
  <si>
    <t>汇入岑方9月-18年2月助养金</t>
    <phoneticPr fontId="14" type="noConversion"/>
  </si>
  <si>
    <t>汇入韦坤定9月-18年2月助养金</t>
    <phoneticPr fontId="14" type="noConversion"/>
  </si>
  <si>
    <t>汇入何睿，王友涛9月-18年2月助养金</t>
    <phoneticPr fontId="14" type="noConversion"/>
  </si>
  <si>
    <t>汇入陈锦露9月-18年2月助养金</t>
    <phoneticPr fontId="14" type="noConversion"/>
  </si>
  <si>
    <t>汇入王氏四兄妹9月-18年2月助养金</t>
    <phoneticPr fontId="14" type="noConversion"/>
  </si>
  <si>
    <t>汇入21名贫困小学生6月助养金</t>
    <phoneticPr fontId="21" type="noConversion"/>
  </si>
  <si>
    <t>汇入杨立青9月-18年2月助养金</t>
    <phoneticPr fontId="21" type="noConversion"/>
  </si>
  <si>
    <t>汇入4名小学生9月-18年2月助养金</t>
    <phoneticPr fontId="21" type="noConversion"/>
  </si>
  <si>
    <t>汇入罗思思9月-18年2月助养金</t>
    <phoneticPr fontId="21" type="noConversion"/>
  </si>
  <si>
    <t>汇入罗丽9月-18年2月助养金</t>
    <phoneticPr fontId="21" type="noConversion"/>
  </si>
  <si>
    <t>汇入罗阿忙9月-18年2月助养金</t>
    <phoneticPr fontId="21" type="noConversion"/>
  </si>
  <si>
    <t>汇入罗建朋9月-18年2月助养金</t>
  </si>
  <si>
    <t>汇入李小波9月-18年2月助养金</t>
  </si>
  <si>
    <t>汇入25名学生8月助养金</t>
  </si>
  <si>
    <t>汇入张启飞9月-18年2月助养金</t>
  </si>
  <si>
    <t>汇入黄小美9月-18年2月助养金</t>
  </si>
  <si>
    <t>汇入杨胜芬9月-18年2月助养金</t>
  </si>
  <si>
    <t>汇入余顺飞9月-18年2月助养金</t>
  </si>
  <si>
    <t>Twinkle（遵义）</t>
  </si>
  <si>
    <t>微信转账郑建秀9月-18年2月助养金</t>
  </si>
  <si>
    <t>微信转账罗建婷（邹进江转陈才应）9月-11月助养金</t>
  </si>
  <si>
    <t>汇入潘成香助养金</t>
  </si>
  <si>
    <t>支付王廷牧四兄妹17年9月-18年2月助养金</t>
    <phoneticPr fontId="14" type="noConversion"/>
  </si>
  <si>
    <t>发放余顺飞17年9月-18年2月助养金</t>
    <phoneticPr fontId="14" type="noConversion"/>
  </si>
  <si>
    <t>支付曾妮妮2017年9月-2018年2月助养金</t>
    <phoneticPr fontId="2" type="noConversion"/>
  </si>
  <si>
    <t>陈才应发放</t>
    <phoneticPr fontId="2" type="noConversion"/>
  </si>
  <si>
    <t>支付郑建秀9月-18年2月助养金</t>
  </si>
  <si>
    <t>陈才应，梁昌会发放</t>
  </si>
  <si>
    <t>陈才应发放</t>
  </si>
  <si>
    <t>潘 妮 zf-jc19</t>
    <phoneticPr fontId="2" type="noConversion"/>
  </si>
  <si>
    <t>汇入潘妮9月-18年2月助养金</t>
    <phoneticPr fontId="2" type="noConversion"/>
  </si>
  <si>
    <t>汇入忙彤彤4-6月助养金</t>
    <phoneticPr fontId="21" type="noConversion"/>
  </si>
  <si>
    <t>汇入忙彤彤9-11月助养金</t>
    <phoneticPr fontId="21" type="noConversion"/>
  </si>
  <si>
    <t>汇入李志修9-11月助养金</t>
    <phoneticPr fontId="21" type="noConversion"/>
  </si>
  <si>
    <t>岑福春 zf-bc01b</t>
    <phoneticPr fontId="21" type="noConversion"/>
  </si>
  <si>
    <t>岑福英 zf-bc01a
韦万分zf-bc02</t>
    <phoneticPr fontId="21" type="noConversion"/>
  </si>
  <si>
    <t>罗丽 zf-bc03</t>
    <phoneticPr fontId="21" type="noConversion"/>
  </si>
  <si>
    <t>因无汇入助养金，取消助养</t>
    <phoneticPr fontId="2" type="noConversion"/>
  </si>
  <si>
    <t>罗阿草 zf-jc82</t>
    <phoneticPr fontId="14" type="noConversion"/>
  </si>
  <si>
    <t xml:space="preserve"> 蓝海 (贵阳)</t>
    <phoneticPr fontId="14" type="noConversion"/>
  </si>
  <si>
    <t>杨婷zf-jc76
忙德东zf-js79a</t>
    <phoneticPr fontId="14" type="noConversion"/>
  </si>
  <si>
    <t>汇入罗阿草9月-18年8月助养金</t>
    <phoneticPr fontId="14" type="noConversion"/>
  </si>
  <si>
    <t>王小流zf-jc75
杨小二zf-jc83a</t>
    <phoneticPr fontId="14" type="noConversion"/>
  </si>
  <si>
    <t>汇入姚必星等23人9月-18年2月助养金</t>
  </si>
  <si>
    <t>汇入王老二等21人9月-18年2月助养金</t>
  </si>
  <si>
    <t>汇入韦帮念等57人9月-18年2月助养金</t>
  </si>
  <si>
    <t>发放25名贫困小学生6-8月助养金</t>
  </si>
  <si>
    <t>发放杨胜香9月-18年2月助养金</t>
  </si>
  <si>
    <t>发放黄仕飞和王阿放9月-18年2月助养金</t>
  </si>
  <si>
    <t>发放张启高9月-18年2月助养金</t>
  </si>
  <si>
    <t>宁洁、陈才应、邓丽军、雷涛，金山小学老师梁昌坤、邹四琼、潘代阳</t>
  </si>
  <si>
    <t>黄阿果辍学，更换受助学生</t>
  </si>
  <si>
    <t>发放潘成香9月-18年2月助养金</t>
  </si>
  <si>
    <t>发放张启飞9月-18年2月助养金</t>
  </si>
  <si>
    <t>发放岑帮秀9月-18年2月助养金</t>
  </si>
  <si>
    <t>发放李小波9月-18年2月助养金</t>
  </si>
  <si>
    <t>发放潘文定9月-18年2月助养金</t>
  </si>
  <si>
    <t>发放岑龙 岑凤9月-18年2月助养金</t>
  </si>
  <si>
    <t>发放罗建朋9月-18年2月助养金</t>
  </si>
  <si>
    <t>发放罗建婷9月-18年2月助养金</t>
  </si>
  <si>
    <t>发放韦正朝9月-18年2月助养金</t>
  </si>
  <si>
    <t>发放潘妮9月-18年2月助养金</t>
  </si>
  <si>
    <t>支付王德和 王安吉9月-18年2月助养金</t>
  </si>
  <si>
    <t>发放何伦飞+忙棒9月-18年2月助养金</t>
  </si>
  <si>
    <t>发放岑福美9月-18年2月助养金</t>
  </si>
  <si>
    <t>王德万zf-jc21b
罗远忠zf-js37</t>
  </si>
  <si>
    <t>汇入罗远忠 王德万9月-18年2月助养金</t>
  </si>
  <si>
    <t>备注：罗元超已改名为罗远忠。</t>
  </si>
  <si>
    <t>发放杨胜花9月-18年2月助养金</t>
  </si>
  <si>
    <t>黄小美辍学，更换受助学生</t>
  </si>
  <si>
    <t>汇入潘运梅潘运输9月-18年2月助养金</t>
  </si>
  <si>
    <t>发放潘运梅潘运输9月-18年2月助养金</t>
  </si>
  <si>
    <t>发放罗富梅9月-18年2月助养金</t>
  </si>
  <si>
    <t>发放杨阿少+岑仕秀9月-18年2月助养金</t>
  </si>
  <si>
    <t>助养人取消助养</t>
  </si>
  <si>
    <t>陈仕芬辍学，更换受助学生</t>
  </si>
  <si>
    <t>发放罗建正9月-18年2月助养金</t>
  </si>
  <si>
    <t>发放潘杰9月-18年2月助养金</t>
  </si>
  <si>
    <t>发放岑方9月-18年2月助养金</t>
  </si>
  <si>
    <t>发放杨胜泽9月-18年2月助养金</t>
  </si>
  <si>
    <t>发放韦坤定9月-18年2月助养金</t>
  </si>
  <si>
    <t>发放罗仕成9月-18年2月助养金</t>
  </si>
  <si>
    <t>发放何睿，王友涛9月-18年2月助养金</t>
  </si>
  <si>
    <t>陈才应、邓丽军，尾俄村主任罗林</t>
  </si>
  <si>
    <t>发放廖启绳9月-18年2月助养金</t>
  </si>
  <si>
    <t>发放陈锦露9月-18年2月助养金</t>
  </si>
  <si>
    <t>发放杨胜芬9月-18年2月助养金</t>
  </si>
  <si>
    <t>发放忙传 罗胜芬9月-18年2月助养金</t>
  </si>
  <si>
    <t>汇入忙传 罗胜芬9月-18年2月助养金</t>
  </si>
  <si>
    <t>发放岑阿黑9月-18年2月助养金</t>
  </si>
  <si>
    <t>发放杨婷，忙德东9-18年2月助养金</t>
  </si>
  <si>
    <t>因汇款太迟，下次发放</t>
  </si>
  <si>
    <t>发放罗洪9月-18年2月助养金</t>
  </si>
  <si>
    <t>发放毛毛9月-18年2月助养金</t>
  </si>
  <si>
    <t>汇入罗洪3-11月助养金</t>
  </si>
  <si>
    <t>汇入毛毛3-11月助养金</t>
  </si>
  <si>
    <t>发放罗勇9月-18年2月助养金</t>
  </si>
  <si>
    <t>汇入王小流，杨小二9月-18年2月助养金</t>
  </si>
  <si>
    <t>发放王小流，杨小二9月-18年2月助养金</t>
  </si>
  <si>
    <t>发放罗阿草9月-18年8月助养金</t>
  </si>
  <si>
    <t>汇入岑仕兰-罗福之-韦正芬-余祥云
（16年09月-17年2月）助养金</t>
  </si>
  <si>
    <t>支付岑仕兰-罗福之-韦正芬-余祥云
（16年09月-17年2月）助养金</t>
  </si>
  <si>
    <t>汇入岑仕兰-罗福之-韦正芬-余祥云
（17年3月-8月）助养金</t>
  </si>
  <si>
    <t>支付岑仕兰-罗福之-韦正芬-余祥云
（3月-8月）助养金</t>
  </si>
  <si>
    <t>汇入岑仕兰-罗福之-韦正芬-余祥云
（9月-18年2月）助养金</t>
  </si>
  <si>
    <t>发放岑仕兰-罗福之-韦正芬-余祥云
（9月-18年2月）助养金</t>
  </si>
  <si>
    <t>陈才应、邹进江、邓丽军</t>
  </si>
  <si>
    <t>发放杨立青9月-18年2月助养金</t>
  </si>
  <si>
    <t>发放4名小学生9月-18年2月助养金</t>
  </si>
  <si>
    <t>发放罗思思9月-18年2月助养金</t>
  </si>
  <si>
    <t>支付陆启珍，王青帅9月-18年2月助养金</t>
  </si>
  <si>
    <t>发放忙彤彤9-11月助养金</t>
  </si>
  <si>
    <t>发放李志修9-11月助养金</t>
  </si>
  <si>
    <t>助养人暂未打款</t>
  </si>
  <si>
    <t>发放岑福春9月-18年2月助养金</t>
  </si>
  <si>
    <t>支付岑福英-韦万分9月-18年2月助养金</t>
  </si>
  <si>
    <t>发放罗丽9月-18年2月助养金</t>
  </si>
  <si>
    <t>发放韦万兴9月-18年2月助养金</t>
  </si>
  <si>
    <t>汇入罗阿忙7月-18年2月助养金</t>
  </si>
  <si>
    <t>发放韦正方 韦万丽9月-2018年2月助养金</t>
  </si>
  <si>
    <t>201X年X月起开始资助，资助X年到期续费</t>
  </si>
  <si>
    <t>汇入余顺婷 蒙友合9月-18年2月助养金</t>
  </si>
  <si>
    <t>发放蒙友合17年9月-18年2月助养金</t>
  </si>
  <si>
    <t>印松高辍学，等待替换后发放剩余助养金</t>
    <phoneticPr fontId="10" type="noConversion"/>
  </si>
  <si>
    <t>岑帮金辍学，等待替换学生再发放剩余助养金</t>
    <phoneticPr fontId="10" type="noConversion"/>
  </si>
  <si>
    <t>侬昌秀、侬秀英、黄仕国辍学、余阿坝外省就读，需替换学生再发放剩余助养金</t>
    <phoneticPr fontId="2" type="noConversion"/>
  </si>
  <si>
    <t>取消资助</t>
  </si>
  <si>
    <t>王明康辍学，取消资助</t>
  </si>
  <si>
    <t>2017年9月开始取消资助</t>
  </si>
  <si>
    <t>17年9月取消助养</t>
  </si>
  <si>
    <t>侬秀波辍学，取消助养</t>
  </si>
  <si>
    <t>2017年9月取消资助</t>
  </si>
  <si>
    <t>退回助养金</t>
  </si>
  <si>
    <t>替换黄阿果 zf-js31</t>
    <phoneticPr fontId="2" type="noConversion"/>
  </si>
  <si>
    <t>王恩 zf-bc43b</t>
    <phoneticPr fontId="2" type="noConversion"/>
  </si>
  <si>
    <t>汇入黄阿果9月-18年2月助养金</t>
    <phoneticPr fontId="2" type="noConversion"/>
  </si>
  <si>
    <t>发放王恩9月-18年2月助养金</t>
    <phoneticPr fontId="2" type="noConversion"/>
  </si>
  <si>
    <t>宁洁、邹进江、邓丽军、尾俄村支书王正义</t>
  </si>
  <si>
    <t>宁洁、邹进江、邓丽军、尾俄村支书王正义</t>
    <phoneticPr fontId="2" type="noConversion"/>
  </si>
  <si>
    <t>汇入陈仕芬9月-18年2月助养金</t>
    <phoneticPr fontId="10" type="noConversion"/>
  </si>
  <si>
    <t>支付王老二等20人9月-18年2月助养金</t>
    <phoneticPr fontId="10" type="noConversion"/>
  </si>
  <si>
    <t>发放新替换学生韦正化9月-18年2月助养金</t>
    <phoneticPr fontId="10" type="noConversion"/>
  </si>
  <si>
    <t>发放新替换王禄学生9月-18年2月助养金</t>
    <phoneticPr fontId="10" type="noConversion"/>
  </si>
  <si>
    <t>王禄 zf-bc45a</t>
    <phoneticPr fontId="10" type="noConversion"/>
  </si>
  <si>
    <t>支付姚必星等22人9月-18年3月助养金</t>
    <phoneticPr fontId="10" type="noConversion"/>
  </si>
  <si>
    <t>发放新替换学生韦正忠9月-18年3月助养金</t>
    <phoneticPr fontId="10" type="noConversion"/>
  </si>
  <si>
    <t>退还助养金</t>
    <phoneticPr fontId="2" type="noConversion"/>
  </si>
  <si>
    <t>发放余顺婷 17年9月-18年2月助养金</t>
  </si>
  <si>
    <t>发放韦帮念等53人9月-18年2月助养金</t>
    <phoneticPr fontId="2" type="noConversion"/>
  </si>
  <si>
    <r>
      <t xml:space="preserve">韦帮念、王阿艾、王阿纳、王小水、韦坤斌、毛阿偿、岑安贵、李小燕、陆英、陆凤、毛老二、毛阿卖、王青齐、魏长翠、魏长英、姚必右、王小美、陈建飞、罗建春、罗忠芬、向成兰、向成英、向成海、杨立芬、印松乖、印松朵、印松兴、岑安香、岑帮连、岑帮吉、岑帮珍、黄阿歪、黄兴彪、罗仕凤、潘浩、潘老二、伍阿艳、杨昌运、杨秀沙、梁文雨、毛正英、侬老田、韦国江、韦国英、岑仕美、陈仕飞、潘运梅、王德香、王占学、王占规、韦朝英、韦文辽、杨胜平（共计53人）
</t>
    </r>
    <r>
      <rPr>
        <sz val="10"/>
        <color rgb="FFFF0000"/>
        <rFont val="宋体"/>
        <family val="3"/>
        <charset val="134"/>
      </rPr>
      <t>另外，剩余2400元一次性发放给尾俄村韦国昌、王茬、王轰、罗洪袍、岑朝现5名小学生，本次助养金全部发出。</t>
    </r>
    <phoneticPr fontId="2" type="noConversion"/>
  </si>
  <si>
    <t>一次性发放替换的学生韦国昌、王茬、王轰、罗洪袍、岑朝现9月-18年2月助养金</t>
    <phoneticPr fontId="2" type="noConversion"/>
  </si>
  <si>
    <r>
      <t>王老二、岑福礼、黄书信、罗建妹、岑英、杨阿路、杨茂、毛龙艳、罗建用、王明通、杨阿念、杨胜美、黄建青、陈健康、罗建连、忙涛涛、忙兴、王占天、杨阿春、吴雨婷、</t>
    </r>
    <r>
      <rPr>
        <sz val="10"/>
        <color rgb="FFFF0000"/>
        <rFont val="宋体"/>
        <family val="3"/>
        <charset val="134"/>
      </rPr>
      <t>韦正化</t>
    </r>
    <r>
      <rPr>
        <sz val="10"/>
        <rFont val="宋体"/>
        <family val="3"/>
        <charset val="134"/>
      </rPr>
      <t>（共计21人）</t>
    </r>
    <phoneticPr fontId="10" type="noConversion"/>
  </si>
  <si>
    <r>
      <t>姚必星、向成富、印松英、韦坤友、岑建才、韦国莹、岑仕英、罗建帮、王玉辉、罗飞、忙阿建、忙德化、王安香、王梦生、王友会、韦万成、韦文院、韦正荣、杨胜金、杨胜英、杨胜培、韦洪、</t>
    </r>
    <r>
      <rPr>
        <sz val="10"/>
        <color rgb="FFFF0000"/>
        <rFont val="宋体"/>
        <family val="3"/>
        <charset val="134"/>
      </rPr>
      <t>韦正忠</t>
    </r>
    <r>
      <rPr>
        <sz val="10"/>
        <rFont val="宋体"/>
        <family val="3"/>
        <charset val="134"/>
      </rPr>
      <t>（共计23人）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</si>
</sst>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76" formatCode="#,##0.00_ ;[Red]\-#,##0.00\ "/>
    <numFmt numFmtId="177" formatCode="[DBNum2][$-804]General"/>
    <numFmt numFmtId="178" formatCode="0;[Red]0"/>
    <numFmt numFmtId="179" formatCode="0.00;[Red]0.00"/>
    <numFmt numFmtId="180" formatCode="#,##0.00;[Red]#,##0.00"/>
  </numFmts>
  <fonts count="46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0"/>
      <color indexed="12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u/>
      <sz val="10"/>
      <color indexed="12"/>
      <name val="宋体"/>
      <family val="3"/>
      <charset val="134"/>
    </font>
    <font>
      <sz val="11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0070C0"/>
      <name val="宋体"/>
      <family val="3"/>
      <charset val="134"/>
    </font>
    <font>
      <sz val="10"/>
      <color theme="1"/>
      <name val="宋体"/>
      <family val="3"/>
      <charset val="134"/>
    </font>
    <font>
      <sz val="10.5"/>
      <color rgb="FF323232"/>
      <name val="宋体"/>
      <family val="3"/>
      <charset val="134"/>
    </font>
    <font>
      <sz val="10"/>
      <color rgb="FF00B0F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rgb="FF0070C0"/>
      <name val="宋体"/>
      <family val="3"/>
      <charset val="134"/>
    </font>
    <font>
      <sz val="12"/>
      <color rgb="FF00B0F0"/>
      <name val="宋体"/>
      <family val="3"/>
      <charset val="134"/>
    </font>
    <font>
      <sz val="10"/>
      <color rgb="FF7030A0"/>
      <name val="宋体"/>
      <family val="3"/>
      <charset val="134"/>
    </font>
    <font>
      <sz val="12"/>
      <color rgb="FF7030A0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0"/>
      <color indexed="12"/>
      <name val="宋体"/>
      <family val="3"/>
      <charset val="134"/>
    </font>
    <font>
      <strike/>
      <sz val="10"/>
      <color rgb="FFFF0000"/>
      <name val="宋体"/>
      <family val="3"/>
      <charset val="134"/>
    </font>
    <font>
      <strike/>
      <sz val="12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8"/>
      <name val="宋体"/>
      <family val="3"/>
      <charset val="134"/>
    </font>
    <font>
      <sz val="10"/>
      <name val="宋体"/>
      <family val="3"/>
      <charset val="134"/>
    </font>
    <font>
      <b/>
      <sz val="12"/>
      <color rgb="FFFF0000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40" fontId="3" fillId="0" borderId="1" xfId="0" applyNumberFormat="1" applyFont="1" applyBorder="1" applyAlignment="1">
      <alignment horizontal="right" vertical="center" wrapText="1"/>
    </xf>
    <xf numFmtId="40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1" xfId="2" applyFont="1" applyBorder="1" applyAlignment="1" applyProtection="1">
      <alignment horizontal="right" vertical="center" wrapText="1"/>
    </xf>
    <xf numFmtId="177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vertical="center"/>
    </xf>
    <xf numFmtId="0" fontId="3" fillId="2" borderId="1" xfId="0" applyFont="1" applyFill="1" applyBorder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3" borderId="0" xfId="0" applyFont="1" applyFill="1">
      <alignment vertical="center"/>
    </xf>
    <xf numFmtId="0" fontId="6" fillId="0" borderId="1" xfId="0" applyFont="1" applyBorder="1">
      <alignment vertical="center"/>
    </xf>
    <xf numFmtId="0" fontId="3" fillId="3" borderId="1" xfId="0" applyFont="1" applyFill="1" applyBorder="1" applyAlignment="1">
      <alignment horizontal="left" vertical="center" wrapText="1"/>
    </xf>
    <xf numFmtId="40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 wrapText="1"/>
    </xf>
    <xf numFmtId="0" fontId="6" fillId="3" borderId="1" xfId="0" applyFont="1" applyFill="1" applyBorder="1">
      <alignment vertical="center"/>
    </xf>
    <xf numFmtId="40" fontId="25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25" fillId="0" borderId="1" xfId="0" applyFont="1" applyBorder="1">
      <alignment vertical="center"/>
    </xf>
    <xf numFmtId="40" fontId="26" fillId="0" borderId="1" xfId="0" applyNumberFormat="1" applyFont="1" applyBorder="1" applyAlignment="1">
      <alignment horizontal="right" vertical="center" wrapText="1"/>
    </xf>
    <xf numFmtId="40" fontId="26" fillId="3" borderId="1" xfId="0" applyNumberFormat="1" applyFont="1" applyFill="1" applyBorder="1" applyAlignment="1">
      <alignment horizontal="right" vertical="center" wrapText="1"/>
    </xf>
    <xf numFmtId="40" fontId="25" fillId="3" borderId="1" xfId="0" applyNumberFormat="1" applyFont="1" applyFill="1" applyBorder="1" applyAlignment="1">
      <alignment horizontal="right" vertical="center" wrapText="1"/>
    </xf>
    <xf numFmtId="2" fontId="25" fillId="0" borderId="1" xfId="0" applyNumberFormat="1" applyFont="1" applyBorder="1">
      <alignment vertical="center"/>
    </xf>
    <xf numFmtId="0" fontId="8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40" fontId="25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>
      <alignment vertical="center"/>
    </xf>
    <xf numFmtId="179" fontId="25" fillId="0" borderId="1" xfId="0" applyNumberFormat="1" applyFont="1" applyBorder="1">
      <alignment vertical="center"/>
    </xf>
    <xf numFmtId="2" fontId="25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25" fillId="0" borderId="1" xfId="0" applyFont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40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0" fontId="3" fillId="4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0" borderId="0" xfId="2" applyAlignment="1" applyProtection="1">
      <alignment horizontal="center" vertical="center"/>
    </xf>
    <xf numFmtId="0" fontId="29" fillId="0" borderId="1" xfId="0" applyFont="1" applyBorder="1">
      <alignment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0" applyNumberFormat="1" applyFont="1" applyBorder="1" applyAlignment="1">
      <alignment horizontal="center" vertical="center"/>
    </xf>
    <xf numFmtId="40" fontId="3" fillId="0" borderId="1" xfId="0" applyNumberFormat="1" applyFont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</xf>
    <xf numFmtId="177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1" xfId="2" applyFont="1" applyFill="1" applyBorder="1" applyAlignment="1" applyProtection="1">
      <alignment horizontal="center" vertical="center" wrapText="1"/>
    </xf>
    <xf numFmtId="0" fontId="30" fillId="0" borderId="0" xfId="0" applyFont="1">
      <alignment vertical="center"/>
    </xf>
    <xf numFmtId="180" fontId="3" fillId="0" borderId="1" xfId="0" applyNumberFormat="1" applyFont="1" applyBorder="1" applyAlignment="1">
      <alignment horizontal="right" vertical="center"/>
    </xf>
    <xf numFmtId="180" fontId="3" fillId="0" borderId="1" xfId="0" applyNumberFormat="1" applyFont="1" applyBorder="1">
      <alignment vertical="center"/>
    </xf>
    <xf numFmtId="0" fontId="9" fillId="0" borderId="0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left"/>
    </xf>
    <xf numFmtId="0" fontId="25" fillId="0" borderId="1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 wrapText="1"/>
    </xf>
    <xf numFmtId="0" fontId="31" fillId="0" borderId="0" xfId="0" applyFont="1" applyAlignment="1">
      <alignment horizontal="right" vertical="center"/>
    </xf>
    <xf numFmtId="0" fontId="1" fillId="3" borderId="1" xfId="2" applyFont="1" applyFill="1" applyBorder="1" applyAlignment="1" applyProtection="1">
      <alignment horizontal="center" vertical="center"/>
    </xf>
    <xf numFmtId="40" fontId="27" fillId="0" borderId="1" xfId="0" applyNumberFormat="1" applyFont="1" applyBorder="1" applyAlignment="1">
      <alignment horizontal="right" vertical="center" wrapText="1"/>
    </xf>
    <xf numFmtId="0" fontId="25" fillId="3" borderId="1" xfId="0" applyFont="1" applyFill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40" fontId="25" fillId="0" borderId="1" xfId="0" applyNumberFormat="1" applyFont="1" applyBorder="1" applyAlignment="1">
      <alignment horizontal="center" vertical="center" wrapText="1"/>
    </xf>
    <xf numFmtId="179" fontId="3" fillId="0" borderId="0" xfId="0" applyNumberFormat="1" applyFont="1" applyBorder="1" applyAlignment="1">
      <alignment horizontal="left" vertical="center"/>
    </xf>
    <xf numFmtId="179" fontId="25" fillId="0" borderId="1" xfId="0" applyNumberFormat="1" applyFont="1" applyBorder="1" applyAlignment="1">
      <alignment horizontal="right" vertical="center" wrapText="1"/>
    </xf>
    <xf numFmtId="179" fontId="3" fillId="0" borderId="0" xfId="0" applyNumberFormat="1" applyFont="1" applyBorder="1" applyAlignment="1">
      <alignment horizontal="right" vertical="center"/>
    </xf>
    <xf numFmtId="179" fontId="3" fillId="0" borderId="0" xfId="0" applyNumberFormat="1" applyFont="1" applyBorder="1" applyAlignment="1">
      <alignment vertical="center" wrapText="1"/>
    </xf>
    <xf numFmtId="179" fontId="3" fillId="0" borderId="0" xfId="0" applyNumberFormat="1" applyFont="1" applyBorder="1" applyAlignment="1">
      <alignment horizontal="right" vertical="center" wrapText="1"/>
    </xf>
    <xf numFmtId="179" fontId="3" fillId="0" borderId="0" xfId="0" applyNumberFormat="1" applyFont="1" applyBorder="1">
      <alignment vertical="center"/>
    </xf>
    <xf numFmtId="49" fontId="25" fillId="0" borderId="0" xfId="0" applyNumberFormat="1" applyFont="1" applyBorder="1" applyAlignment="1">
      <alignment horizontal="left" vertical="center"/>
    </xf>
    <xf numFmtId="0" fontId="25" fillId="0" borderId="0" xfId="0" applyFont="1" applyBorder="1">
      <alignment vertical="center"/>
    </xf>
    <xf numFmtId="180" fontId="3" fillId="0" borderId="0" xfId="0" applyNumberFormat="1" applyFont="1" applyBorder="1" applyAlignment="1">
      <alignment horizontal="left" vertical="center"/>
    </xf>
    <xf numFmtId="180" fontId="25" fillId="0" borderId="1" xfId="0" applyNumberFormat="1" applyFont="1" applyBorder="1" applyAlignment="1">
      <alignment horizontal="right" vertical="center" wrapText="1"/>
    </xf>
    <xf numFmtId="180" fontId="25" fillId="0" borderId="1" xfId="0" applyNumberFormat="1" applyFont="1" applyBorder="1">
      <alignment vertical="center"/>
    </xf>
    <xf numFmtId="180" fontId="3" fillId="0" borderId="0" xfId="0" applyNumberFormat="1" applyFont="1" applyBorder="1" applyAlignment="1">
      <alignment horizontal="right" vertical="center"/>
    </xf>
    <xf numFmtId="180" fontId="3" fillId="0" borderId="0" xfId="0" applyNumberFormat="1" applyFont="1" applyBorder="1" applyAlignment="1">
      <alignment vertical="center" wrapText="1"/>
    </xf>
    <xf numFmtId="180" fontId="3" fillId="0" borderId="0" xfId="0" applyNumberFormat="1" applyFont="1" applyBorder="1" applyAlignment="1">
      <alignment horizontal="right" vertical="center" wrapText="1"/>
    </xf>
    <xf numFmtId="180" fontId="3" fillId="0" borderId="0" xfId="0" applyNumberFormat="1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40" fontId="29" fillId="0" borderId="1" xfId="0" applyNumberFormat="1" applyFont="1" applyBorder="1" applyAlignment="1">
      <alignment horizontal="right" vertical="center" wrapText="1"/>
    </xf>
    <xf numFmtId="0" fontId="26" fillId="0" borderId="0" xfId="0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179" fontId="25" fillId="0" borderId="1" xfId="0" applyNumberFormat="1" applyFont="1" applyBorder="1" applyAlignment="1">
      <alignment horizontal="center" vertical="center" wrapText="1"/>
    </xf>
    <xf numFmtId="43" fontId="25" fillId="0" borderId="1" xfId="1" applyFont="1" applyBorder="1" applyAlignment="1">
      <alignment horizontal="center" vertical="center" wrapText="1"/>
    </xf>
    <xf numFmtId="43" fontId="25" fillId="0" borderId="1" xfId="1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3" fillId="3" borderId="0" xfId="0" applyFont="1" applyFill="1" applyBorder="1">
      <alignment vertical="center"/>
    </xf>
    <xf numFmtId="40" fontId="3" fillId="0" borderId="1" xfId="0" applyNumberFormat="1" applyFont="1" applyFill="1" applyBorder="1" applyAlignment="1">
      <alignment horizontal="right"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31" fillId="0" borderId="0" xfId="0" applyFont="1">
      <alignment vertical="center"/>
    </xf>
    <xf numFmtId="0" fontId="29" fillId="0" borderId="0" xfId="0" applyFont="1" applyBorder="1" applyAlignment="1">
      <alignment horizontal="center" vertical="center" wrapText="1"/>
    </xf>
    <xf numFmtId="0" fontId="33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179" fontId="25" fillId="0" borderId="1" xfId="0" applyNumberFormat="1" applyFont="1" applyBorder="1" applyAlignment="1">
      <alignment horizontal="right" vertical="center"/>
    </xf>
    <xf numFmtId="40" fontId="25" fillId="0" borderId="1" xfId="0" applyNumberFormat="1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/>
    </xf>
    <xf numFmtId="49" fontId="27" fillId="0" borderId="0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>
      <alignment vertical="center"/>
    </xf>
    <xf numFmtId="179" fontId="25" fillId="0" borderId="1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>
      <alignment vertical="center"/>
    </xf>
    <xf numFmtId="49" fontId="26" fillId="0" borderId="0" xfId="0" applyNumberFormat="1" applyFont="1" applyBorder="1" applyAlignment="1">
      <alignment horizontal="center" vertical="center"/>
    </xf>
    <xf numFmtId="0" fontId="32" fillId="0" borderId="0" xfId="0" applyFont="1">
      <alignment vertical="center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35" fillId="0" borderId="0" xfId="0" applyFont="1">
      <alignment vertical="center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7" fillId="3" borderId="1" xfId="0" applyNumberFormat="1" applyFont="1" applyFill="1" applyBorder="1" applyAlignment="1">
      <alignment horizontal="center" vertical="center" wrapText="1"/>
    </xf>
    <xf numFmtId="40" fontId="17" fillId="3" borderId="1" xfId="0" applyNumberFormat="1" applyFont="1" applyFill="1" applyBorder="1" applyAlignment="1">
      <alignment horizontal="center" vertical="center"/>
    </xf>
    <xf numFmtId="4" fontId="17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5" fillId="3" borderId="1" xfId="2" applyFont="1" applyFill="1" applyBorder="1" applyAlignment="1" applyProtection="1">
      <alignment horizontal="righ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right" vertical="center"/>
    </xf>
    <xf numFmtId="49" fontId="22" fillId="0" borderId="0" xfId="0" applyNumberFormat="1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0" fontId="22" fillId="0" borderId="0" xfId="0" applyFont="1" applyBorder="1">
      <alignment vertical="center"/>
    </xf>
    <xf numFmtId="0" fontId="22" fillId="2" borderId="1" xfId="0" applyFont="1" applyFill="1" applyBorder="1">
      <alignment vertical="center"/>
    </xf>
    <xf numFmtId="14" fontId="22" fillId="2" borderId="1" xfId="0" applyNumberFormat="1" applyFont="1" applyFill="1" applyBorder="1" applyAlignment="1">
      <alignment horizontal="left" vertical="center" wrapText="1"/>
    </xf>
    <xf numFmtId="0" fontId="22" fillId="0" borderId="1" xfId="0" applyFont="1" applyBorder="1">
      <alignment vertical="center"/>
    </xf>
    <xf numFmtId="0" fontId="22" fillId="0" borderId="1" xfId="0" applyFont="1" applyBorder="1" applyAlignment="1">
      <alignment horizontal="left" vertical="center" wrapText="1"/>
    </xf>
    <xf numFmtId="40" fontId="22" fillId="0" borderId="1" xfId="0" applyNumberFormat="1" applyFont="1" applyBorder="1" applyAlignment="1">
      <alignment horizontal="right" vertical="center"/>
    </xf>
    <xf numFmtId="40" fontId="25" fillId="0" borderId="1" xfId="0" applyNumberFormat="1" applyFont="1" applyBorder="1" applyAlignment="1">
      <alignment horizontal="right" vertical="center" wrapText="1"/>
    </xf>
    <xf numFmtId="40" fontId="26" fillId="0" borderId="1" xfId="0" applyNumberFormat="1" applyFont="1" applyBorder="1" applyAlignment="1">
      <alignment horizontal="right" vertical="center" wrapText="1"/>
    </xf>
    <xf numFmtId="0" fontId="22" fillId="0" borderId="1" xfId="0" applyFont="1" applyBorder="1" applyAlignment="1">
      <alignment horizontal="right" vertical="center" wrapText="1"/>
    </xf>
    <xf numFmtId="176" fontId="25" fillId="0" borderId="1" xfId="0" applyNumberFormat="1" applyFont="1" applyBorder="1" applyAlignment="1">
      <alignment horizontal="right" vertical="center" wrapText="1"/>
    </xf>
    <xf numFmtId="179" fontId="25" fillId="0" borderId="1" xfId="0" applyNumberFormat="1" applyFont="1" applyBorder="1">
      <alignment vertical="center"/>
    </xf>
    <xf numFmtId="0" fontId="23" fillId="0" borderId="1" xfId="2" applyFont="1" applyBorder="1" applyAlignment="1" applyProtection="1">
      <alignment horizontal="right" vertical="center" wrapText="1"/>
    </xf>
    <xf numFmtId="0" fontId="25" fillId="0" borderId="1" xfId="0" applyFont="1" applyBorder="1">
      <alignment vertical="center"/>
    </xf>
    <xf numFmtId="49" fontId="22" fillId="0" borderId="0" xfId="0" applyNumberFormat="1" applyFont="1" applyBorder="1" applyAlignment="1">
      <alignment horizontal="right" vertical="center"/>
    </xf>
    <xf numFmtId="177" fontId="22" fillId="0" borderId="0" xfId="0" applyNumberFormat="1" applyFont="1" applyBorder="1" applyAlignment="1">
      <alignment horizontal="left" vertical="center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vertical="center"/>
    </xf>
    <xf numFmtId="49" fontId="22" fillId="0" borderId="0" xfId="0" applyNumberFormat="1" applyFont="1" applyBorder="1">
      <alignment vertical="center"/>
    </xf>
    <xf numFmtId="49" fontId="22" fillId="0" borderId="0" xfId="0" applyNumberFormat="1" applyFont="1" applyBorder="1" applyAlignment="1">
      <alignment vertical="center"/>
    </xf>
    <xf numFmtId="0" fontId="22" fillId="0" borderId="0" xfId="0" applyFont="1" applyBorder="1" applyAlignment="1">
      <alignment horizontal="righ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3" fillId="5" borderId="1" xfId="0" applyFont="1" applyFill="1" applyBorder="1">
      <alignment vertical="center"/>
    </xf>
    <xf numFmtId="0" fontId="2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40" fontId="22" fillId="5" borderId="1" xfId="0" applyNumberFormat="1" applyFont="1" applyFill="1" applyBorder="1" applyAlignment="1">
      <alignment horizontal="right" vertical="center"/>
    </xf>
    <xf numFmtId="40" fontId="25" fillId="5" borderId="1" xfId="0" applyNumberFormat="1" applyFont="1" applyFill="1" applyBorder="1" applyAlignment="1">
      <alignment horizontal="right" vertical="center" wrapText="1"/>
    </xf>
    <xf numFmtId="40" fontId="26" fillId="5" borderId="1" xfId="0" applyNumberFormat="1" applyFont="1" applyFill="1" applyBorder="1" applyAlignment="1">
      <alignment horizontal="right" vertical="center" wrapText="1"/>
    </xf>
    <xf numFmtId="0" fontId="22" fillId="5" borderId="1" xfId="0" applyFont="1" applyFill="1" applyBorder="1" applyAlignment="1">
      <alignment horizontal="left" vertical="center" wrapText="1"/>
    </xf>
    <xf numFmtId="0" fontId="22" fillId="5" borderId="1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0" fontId="17" fillId="3" borderId="6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40" fontId="22" fillId="0" borderId="1" xfId="0" applyNumberFormat="1" applyFont="1" applyFill="1" applyBorder="1" applyAlignment="1">
      <alignment horizontal="right" vertical="center"/>
    </xf>
    <xf numFmtId="40" fontId="25" fillId="0" borderId="1" xfId="0" applyNumberFormat="1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right" vertical="center" wrapText="1"/>
    </xf>
    <xf numFmtId="0" fontId="22" fillId="5" borderId="1" xfId="0" applyFont="1" applyFill="1" applyBorder="1">
      <alignment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40" fontId="3" fillId="5" borderId="1" xfId="0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180" fontId="3" fillId="5" borderId="1" xfId="0" applyNumberFormat="1" applyFont="1" applyFill="1" applyBorder="1" applyAlignment="1">
      <alignment horizontal="right" vertical="center"/>
    </xf>
    <xf numFmtId="0" fontId="2" fillId="5" borderId="1" xfId="0" applyFont="1" applyFill="1" applyBorder="1">
      <alignment vertical="center"/>
    </xf>
    <xf numFmtId="178" fontId="28" fillId="5" borderId="0" xfId="0" applyNumberFormat="1" applyFont="1" applyFill="1" applyAlignment="1">
      <alignment horizontal="center" vertical="center"/>
    </xf>
    <xf numFmtId="40" fontId="3" fillId="5" borderId="1" xfId="0" applyNumberFormat="1" applyFont="1" applyFill="1" applyBorder="1" applyAlignment="1">
      <alignment horizontal="right" vertical="center" wrapText="1"/>
    </xf>
    <xf numFmtId="43" fontId="25" fillId="5" borderId="1" xfId="1" applyFont="1" applyFill="1" applyBorder="1" applyAlignment="1">
      <alignment horizontal="center" vertical="center" wrapText="1"/>
    </xf>
    <xf numFmtId="179" fontId="25" fillId="5" borderId="1" xfId="0" applyNumberFormat="1" applyFont="1" applyFill="1" applyBorder="1" applyAlignment="1">
      <alignment horizontal="center" vertical="center" wrapText="1"/>
    </xf>
    <xf numFmtId="179" fontId="25" fillId="5" borderId="1" xfId="0" applyNumberFormat="1" applyFont="1" applyFill="1" applyBorder="1" applyAlignment="1">
      <alignment horizontal="right" vertical="center" wrapText="1"/>
    </xf>
    <xf numFmtId="0" fontId="3" fillId="5" borderId="0" xfId="0" applyFont="1" applyFill="1" applyBorder="1">
      <alignment vertical="center"/>
    </xf>
    <xf numFmtId="180" fontId="25" fillId="5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center" vertical="center"/>
    </xf>
    <xf numFmtId="40" fontId="3" fillId="5" borderId="1" xfId="0" applyNumberFormat="1" applyFont="1" applyFill="1" applyBorder="1" applyAlignment="1">
      <alignment horizontal="center" vertical="center"/>
    </xf>
    <xf numFmtId="40" fontId="25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6" xfId="2" applyFont="1" applyFill="1" applyBorder="1" applyAlignment="1" applyProtection="1">
      <alignment horizontal="center" vertical="center" wrapText="1"/>
    </xf>
    <xf numFmtId="0" fontId="36" fillId="5" borderId="1" xfId="0" applyFont="1" applyFill="1" applyBorder="1">
      <alignment vertical="center"/>
    </xf>
    <xf numFmtId="0" fontId="36" fillId="5" borderId="1" xfId="0" applyFont="1" applyFill="1" applyBorder="1" applyAlignment="1">
      <alignment horizontal="left" vertical="center" wrapText="1"/>
    </xf>
    <xf numFmtId="0" fontId="36" fillId="5" borderId="1" xfId="0" applyFont="1" applyFill="1" applyBorder="1" applyAlignment="1">
      <alignment horizontal="center" vertical="center"/>
    </xf>
    <xf numFmtId="0" fontId="36" fillId="5" borderId="1" xfId="0" applyFont="1" applyFill="1" applyBorder="1" applyAlignment="1">
      <alignment horizontal="left" vertical="center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6" borderId="1" xfId="2" applyFont="1" applyFill="1" applyBorder="1" applyAlignment="1" applyProtection="1">
      <alignment horizontal="center" vertical="center"/>
    </xf>
    <xf numFmtId="0" fontId="3" fillId="6" borderId="1" xfId="0" applyNumberFormat="1" applyFont="1" applyFill="1" applyBorder="1" applyAlignment="1">
      <alignment horizontal="center" vertical="center" wrapText="1"/>
    </xf>
    <xf numFmtId="40" fontId="3" fillId="6" borderId="1" xfId="0" applyNumberFormat="1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/>
    </xf>
    <xf numFmtId="40" fontId="3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40" fontId="29" fillId="5" borderId="1" xfId="0" applyNumberFormat="1" applyFont="1" applyFill="1" applyBorder="1" applyAlignment="1">
      <alignment horizontal="right" vertical="center" wrapText="1"/>
    </xf>
    <xf numFmtId="40" fontId="26" fillId="5" borderId="1" xfId="0" applyNumberFormat="1" applyFont="1" applyFill="1" applyBorder="1" applyAlignment="1">
      <alignment horizontal="right" vertical="center"/>
    </xf>
    <xf numFmtId="40" fontId="34" fillId="5" borderId="1" xfId="0" applyNumberFormat="1" applyFont="1" applyFill="1" applyBorder="1" applyAlignment="1">
      <alignment horizontal="right" vertical="center" wrapText="1"/>
    </xf>
    <xf numFmtId="40" fontId="26" fillId="0" borderId="1" xfId="0" applyNumberFormat="1" applyFont="1" applyBorder="1" applyAlignment="1">
      <alignment horizontal="right" vertical="center"/>
    </xf>
    <xf numFmtId="40" fontId="34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2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0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0" fontId="25" fillId="0" borderId="1" xfId="0" applyNumberFormat="1" applyFont="1" applyBorder="1" applyAlignment="1">
      <alignment horizontal="center" vertical="center"/>
    </xf>
    <xf numFmtId="0" fontId="25" fillId="3" borderId="1" xfId="0" applyFont="1" applyFill="1" applyBorder="1" applyAlignment="1">
      <alignment horizontal="left" vertical="center"/>
    </xf>
    <xf numFmtId="0" fontId="41" fillId="0" borderId="1" xfId="2" applyFont="1" applyFill="1" applyBorder="1" applyAlignment="1" applyProtection="1">
      <alignment horizontal="center" vertical="center" wrapText="1"/>
    </xf>
    <xf numFmtId="0" fontId="40" fillId="0" borderId="1" xfId="0" applyNumberFormat="1" applyFont="1" applyFill="1" applyBorder="1" applyAlignment="1">
      <alignment horizontal="center" vertical="center" wrapText="1"/>
    </xf>
    <xf numFmtId="40" fontId="40" fillId="0" borderId="1" xfId="0" applyNumberFormat="1" applyFont="1" applyFill="1" applyBorder="1" applyAlignment="1">
      <alignment horizontal="center" vertical="center"/>
    </xf>
    <xf numFmtId="4" fontId="40" fillId="0" borderId="1" xfId="0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40" fillId="3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3" borderId="6" xfId="2" applyFont="1" applyFill="1" applyBorder="1" applyAlignment="1" applyProtection="1">
      <alignment horizontal="center" vertical="center" wrapText="1"/>
    </xf>
    <xf numFmtId="0" fontId="17" fillId="3" borderId="6" xfId="0" applyNumberFormat="1" applyFont="1" applyFill="1" applyBorder="1" applyAlignment="1">
      <alignment horizontal="center" vertical="center" wrapText="1"/>
    </xf>
    <xf numFmtId="40" fontId="17" fillId="3" borderId="6" xfId="0" applyNumberFormat="1" applyFont="1" applyFill="1" applyBorder="1" applyAlignment="1">
      <alignment horizontal="center" vertical="center"/>
    </xf>
    <xf numFmtId="4" fontId="17" fillId="0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2" fillId="0" borderId="1" xfId="0" applyFont="1" applyBorder="1">
      <alignment vertical="center"/>
    </xf>
    <xf numFmtId="0" fontId="44" fillId="0" borderId="1" xfId="0" applyFont="1" applyBorder="1" applyAlignment="1">
      <alignment horizontal="center" vertical="center" wrapText="1"/>
    </xf>
    <xf numFmtId="49" fontId="25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3" borderId="1" xfId="2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7" fillId="5" borderId="1" xfId="0" applyNumberFormat="1" applyFont="1" applyFill="1" applyBorder="1" applyAlignment="1">
      <alignment horizontal="center" vertical="center" wrapText="1"/>
    </xf>
    <xf numFmtId="0" fontId="41" fillId="3" borderId="1" xfId="2" applyFont="1" applyFill="1" applyBorder="1" applyAlignment="1" applyProtection="1">
      <alignment horizontal="center" vertical="center" wrapText="1"/>
    </xf>
    <xf numFmtId="40" fontId="40" fillId="3" borderId="1" xfId="0" applyNumberFormat="1" applyFont="1" applyFill="1" applyBorder="1" applyAlignment="1">
      <alignment horizontal="center" vertical="center"/>
    </xf>
    <xf numFmtId="4" fontId="40" fillId="3" borderId="1" xfId="0" applyNumberFormat="1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vertical="center"/>
    </xf>
    <xf numFmtId="0" fontId="17" fillId="0" borderId="6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40" fillId="3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/>
    </xf>
    <xf numFmtId="40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40" fillId="3" borderId="1" xfId="0" applyFont="1" applyFill="1" applyBorder="1" applyAlignment="1">
      <alignment horizontal="left" vertical="center" wrapText="1"/>
    </xf>
    <xf numFmtId="177" fontId="3" fillId="3" borderId="1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39" fillId="5" borderId="1" xfId="2" applyFont="1" applyFill="1" applyBorder="1" applyAlignment="1" applyProtection="1">
      <alignment horizontal="left" vertical="center"/>
    </xf>
    <xf numFmtId="49" fontId="22" fillId="0" borderId="0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 wrapText="1"/>
    </xf>
    <xf numFmtId="49" fontId="22" fillId="2" borderId="1" xfId="0" applyNumberFormat="1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179" fontId="3" fillId="2" borderId="6" xfId="0" applyNumberFormat="1" applyFont="1" applyFill="1" applyBorder="1" applyAlignment="1">
      <alignment horizontal="center" vertical="center" wrapText="1"/>
    </xf>
    <xf numFmtId="179" fontId="3" fillId="2" borderId="7" xfId="0" applyNumberFormat="1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180" fontId="3" fillId="2" borderId="6" xfId="0" applyNumberFormat="1" applyFont="1" applyFill="1" applyBorder="1" applyAlignment="1">
      <alignment horizontal="center" vertical="center" wrapText="1"/>
    </xf>
    <xf numFmtId="180" fontId="3" fillId="2" borderId="7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</cellXfs>
  <cellStyles count="3">
    <cellStyle name="常规" xfId="0" builtinId="0"/>
    <cellStyle name="超链接" xfId="2" builtinId="8"/>
    <cellStyle name="千位分隔" xfId="1" builtinId="3"/>
  </cellStyles>
  <dxfs count="0"/>
  <tableStyles count="0" defaultTableStyle="TableStyleMedium2" defaultPivotStyle="PivotStyleLight16"/>
  <colors>
    <mruColors>
      <color rgb="FF1105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indexed="10"/>
  </sheetPr>
  <dimension ref="A1:I133"/>
  <sheetViews>
    <sheetView tabSelected="1" zoomScaleNormal="100" workbookViewId="0">
      <pane ySplit="2" topLeftCell="A45" activePane="bottomLeft" state="frozenSplit"/>
      <selection pane="bottomLeft" sqref="A1:I1"/>
    </sheetView>
  </sheetViews>
  <sheetFormatPr defaultRowHeight="12"/>
  <cols>
    <col min="1" max="1" width="6.25" style="17" customWidth="1"/>
    <col min="2" max="2" width="18.5" style="1" customWidth="1"/>
    <col min="3" max="3" width="15.625" style="1" customWidth="1"/>
    <col min="4" max="4" width="15.5" style="1" customWidth="1"/>
    <col min="5" max="5" width="12.875" style="1" customWidth="1"/>
    <col min="6" max="6" width="13.5" style="1" customWidth="1"/>
    <col min="7" max="7" width="13.875" style="1" customWidth="1"/>
    <col min="8" max="8" width="10" style="1" customWidth="1"/>
    <col min="9" max="9" width="49.875" style="1" customWidth="1"/>
    <col min="10" max="10" width="18.5" style="1" customWidth="1"/>
    <col min="11" max="16384" width="9" style="1"/>
  </cols>
  <sheetData>
    <row r="1" spans="1:9" customFormat="1" ht="26.25" customHeight="1">
      <c r="A1" s="298" t="s">
        <v>174</v>
      </c>
      <c r="B1" s="298"/>
      <c r="C1" s="298"/>
      <c r="D1" s="298"/>
      <c r="E1" s="298"/>
      <c r="F1" s="298"/>
      <c r="G1" s="298"/>
      <c r="H1" s="298"/>
      <c r="I1" s="298"/>
    </row>
    <row r="2" spans="1:9" s="52" customFormat="1" ht="26.25" customHeight="1">
      <c r="A2" s="51" t="s">
        <v>173</v>
      </c>
      <c r="B2" s="51" t="s">
        <v>27</v>
      </c>
      <c r="C2" s="51" t="s">
        <v>12</v>
      </c>
      <c r="D2" s="51" t="s">
        <v>13</v>
      </c>
      <c r="E2" s="51" t="s">
        <v>28</v>
      </c>
      <c r="F2" s="51" t="s">
        <v>109</v>
      </c>
      <c r="G2" s="51" t="s">
        <v>108</v>
      </c>
      <c r="H2" s="180" t="s">
        <v>331</v>
      </c>
      <c r="I2" s="152" t="s">
        <v>5</v>
      </c>
    </row>
    <row r="3" spans="1:9" ht="14.25">
      <c r="A3" s="74">
        <v>1</v>
      </c>
      <c r="B3" s="54" t="str">
        <f ca="1">INDIRECT("0"&amp;(ROW(B1))&amp;"!"&amp;"D2")</f>
        <v>黄兴丽（深圳）</v>
      </c>
      <c r="C3" s="55">
        <f ca="1">INDIRECT("0"&amp;(ROW(C1))&amp;"!"&amp;"E25")</f>
        <v>3360</v>
      </c>
      <c r="D3" s="55">
        <f ca="1">INDIRECT("0"&amp;(ROW(D1))&amp;"!"&amp;"F25")</f>
        <v>3360</v>
      </c>
      <c r="E3" s="56">
        <f ca="1">INDIRECT("0"&amp;(ROW(E1))&amp;"!"&amp;"G25")</f>
        <v>0</v>
      </c>
      <c r="F3" s="57" t="str">
        <f ca="1">INDIRECT("0"&amp;(ROW(F1))&amp;"!"&amp;"F28")</f>
        <v>广东深圳</v>
      </c>
      <c r="G3" s="132" t="str">
        <f ca="1">INDIRECT("0"&amp;(ROW(F1))&amp;"!"&amp;"F27")</f>
        <v>杨胜香zf-jc67a</v>
      </c>
      <c r="H3" s="132">
        <v>80</v>
      </c>
      <c r="I3" s="179" t="s">
        <v>311</v>
      </c>
    </row>
    <row r="4" spans="1:9" s="29" customFormat="1" ht="26.25" customHeight="1">
      <c r="A4" s="74">
        <v>2</v>
      </c>
      <c r="B4" s="250" t="str">
        <f t="shared" ref="B4:B11" ca="1" si="0">INDIRECT("0"&amp;(ROW(B2))&amp;"!"&amp;"D2")</f>
        <v>心月狐（齐齐哈尔）</v>
      </c>
      <c r="C4" s="55">
        <f t="shared" ref="C4:C11" ca="1" si="1">INDIRECT("0"&amp;(ROW(C2))&amp;"!"&amp;"E25")</f>
        <v>8240</v>
      </c>
      <c r="D4" s="55">
        <f t="shared" ref="D4:D11" ca="1" si="2">INDIRECT("0"&amp;(ROW(D2))&amp;"!"&amp;"F25")</f>
        <v>8240</v>
      </c>
      <c r="E4" s="56">
        <f t="shared" ref="E4:E11" ca="1" si="3">INDIRECT("0"&amp;(ROW(E2))&amp;"!"&amp;"G25")</f>
        <v>0</v>
      </c>
      <c r="F4" s="57" t="str">
        <f t="shared" ref="F4:F11" ca="1" si="4">INDIRECT("0"&amp;(ROW(F2))&amp;"!"&amp;"F28")</f>
        <v>黑龙江齐齐哈尔</v>
      </c>
      <c r="G4" s="132" t="str">
        <f t="shared" ref="G4:G11" ca="1" si="5">INDIRECT("0"&amp;(ROW(F2))&amp;"!"&amp;"F27")</f>
        <v>黄仕飞zf-js04
王阿放zf-js06</v>
      </c>
      <c r="H4" s="132">
        <v>80</v>
      </c>
      <c r="I4" s="179"/>
    </row>
    <row r="5" spans="1:9" s="29" customFormat="1" ht="14.25" customHeight="1">
      <c r="A5" s="74">
        <v>3</v>
      </c>
      <c r="B5" s="250" t="str">
        <f t="shared" ca="1" si="0"/>
        <v>布衣白（齐齐哈尔）</v>
      </c>
      <c r="C5" s="55">
        <f t="shared" ca="1" si="1"/>
        <v>4200</v>
      </c>
      <c r="D5" s="55">
        <f t="shared" ca="1" si="2"/>
        <v>4200</v>
      </c>
      <c r="E5" s="56">
        <f t="shared" ca="1" si="3"/>
        <v>0</v>
      </c>
      <c r="F5" s="57" t="str">
        <f t="shared" ca="1" si="4"/>
        <v>黑龙江齐齐哈尔</v>
      </c>
      <c r="G5" s="132" t="str">
        <f t="shared" ca="1" si="5"/>
        <v>张启高ZF-js82</v>
      </c>
      <c r="H5" s="132">
        <v>100</v>
      </c>
      <c r="I5" s="179"/>
    </row>
    <row r="6" spans="1:9" s="29" customFormat="1" ht="14.25">
      <c r="A6" s="74">
        <v>4</v>
      </c>
      <c r="B6" s="250" t="str">
        <f t="shared" ca="1" si="0"/>
        <v>张立春（齐齐哈尔）</v>
      </c>
      <c r="C6" s="55">
        <f t="shared" ca="1" si="1"/>
        <v>4360</v>
      </c>
      <c r="D6" s="55">
        <f t="shared" ca="1" si="2"/>
        <v>4360</v>
      </c>
      <c r="E6" s="56">
        <f t="shared" ca="1" si="3"/>
        <v>0</v>
      </c>
      <c r="F6" s="57" t="str">
        <f t="shared" ca="1" si="4"/>
        <v>黑龙江齐齐哈尔</v>
      </c>
      <c r="G6" s="132" t="str">
        <f t="shared" ca="1" si="5"/>
        <v>王恩 zf-bc43b</v>
      </c>
      <c r="H6" s="132">
        <v>100</v>
      </c>
      <c r="I6" s="179" t="s">
        <v>312</v>
      </c>
    </row>
    <row r="7" spans="1:9" s="29" customFormat="1" ht="14.25">
      <c r="A7" s="74">
        <v>5</v>
      </c>
      <c r="B7" s="54" t="str">
        <f t="shared" ca="1" si="0"/>
        <v>孙晓东（齐齐哈尔）</v>
      </c>
      <c r="C7" s="55">
        <f t="shared" ca="1" si="1"/>
        <v>4000</v>
      </c>
      <c r="D7" s="55">
        <f t="shared" ca="1" si="2"/>
        <v>3480</v>
      </c>
      <c r="E7" s="56">
        <f t="shared" ca="1" si="3"/>
        <v>520</v>
      </c>
      <c r="F7" s="57" t="str">
        <f t="shared" ca="1" si="4"/>
        <v>黑龙江齐齐哈尔</v>
      </c>
      <c r="G7" s="132" t="str">
        <f t="shared" ca="1" si="5"/>
        <v>潘成香zf-jc66</v>
      </c>
      <c r="H7" s="132">
        <v>80</v>
      </c>
      <c r="I7" s="31" t="s">
        <v>508</v>
      </c>
    </row>
    <row r="8" spans="1:9" s="29" customFormat="1" ht="14.25">
      <c r="A8" s="74">
        <v>6</v>
      </c>
      <c r="B8" s="54" t="str">
        <f t="shared" ca="1" si="0"/>
        <v>香港义工无国界</v>
      </c>
      <c r="C8" s="55">
        <f t="shared" ca="1" si="1"/>
        <v>212160</v>
      </c>
      <c r="D8" s="55">
        <f t="shared" ca="1" si="2"/>
        <v>212160</v>
      </c>
      <c r="E8" s="56">
        <f t="shared" ca="1" si="3"/>
        <v>0</v>
      </c>
      <c r="F8" s="57" t="str">
        <f t="shared" ca="1" si="4"/>
        <v>香港</v>
      </c>
      <c r="G8" s="132" t="str">
        <f t="shared" ca="1" si="5"/>
        <v>59人</v>
      </c>
      <c r="H8" s="132">
        <v>80</v>
      </c>
      <c r="I8" s="31" t="s">
        <v>500</v>
      </c>
    </row>
    <row r="9" spans="1:9" s="29" customFormat="1" ht="14.25">
      <c r="A9" s="226">
        <v>7</v>
      </c>
      <c r="B9" s="54" t="str">
        <f t="shared" ca="1" si="0"/>
        <v>文艳（贵阳）</v>
      </c>
      <c r="C9" s="55">
        <f t="shared" ca="1" si="1"/>
        <v>9200</v>
      </c>
      <c r="D9" s="55">
        <f t="shared" ca="1" si="2"/>
        <v>9200</v>
      </c>
      <c r="E9" s="56">
        <f t="shared" ca="1" si="3"/>
        <v>0</v>
      </c>
      <c r="F9" s="57" t="str">
        <f t="shared" ca="1" si="4"/>
        <v>贵州贵阳</v>
      </c>
      <c r="G9" s="132" t="str">
        <f t="shared" ca="1" si="5"/>
        <v>张启飞 zf-js25</v>
      </c>
      <c r="H9" s="132">
        <v>200</v>
      </c>
      <c r="I9" s="149" t="s">
        <v>313</v>
      </c>
    </row>
    <row r="10" spans="1:9" s="29" customFormat="1" ht="14.25">
      <c r="A10" s="277">
        <v>8</v>
      </c>
      <c r="B10" s="54" t="str">
        <f t="shared" ca="1" si="0"/>
        <v>李慧清（贵阳）</v>
      </c>
      <c r="C10" s="55">
        <f t="shared" ca="1" si="1"/>
        <v>4320</v>
      </c>
      <c r="D10" s="55">
        <f t="shared" ca="1" si="2"/>
        <v>4320</v>
      </c>
      <c r="E10" s="56">
        <f t="shared" ca="1" si="3"/>
        <v>0</v>
      </c>
      <c r="F10" s="57" t="str">
        <f t="shared" ca="1" si="4"/>
        <v>贵州贵阳</v>
      </c>
      <c r="G10" s="132" t="str">
        <f t="shared" ca="1" si="5"/>
        <v>岑帮秀 zf-js52a</v>
      </c>
      <c r="H10" s="132">
        <v>100</v>
      </c>
      <c r="I10" s="149" t="s">
        <v>245</v>
      </c>
    </row>
    <row r="11" spans="1:9" s="29" customFormat="1" ht="14.25">
      <c r="A11" s="74">
        <v>9</v>
      </c>
      <c r="B11" s="54" t="str">
        <f t="shared" ca="1" si="0"/>
        <v>龙柏合（贵阳）</v>
      </c>
      <c r="C11" s="55">
        <f t="shared" ca="1" si="1"/>
        <v>6000</v>
      </c>
      <c r="D11" s="55">
        <f t="shared" ca="1" si="2"/>
        <v>6000</v>
      </c>
      <c r="E11" s="56">
        <f t="shared" ca="1" si="3"/>
        <v>0</v>
      </c>
      <c r="F11" s="57" t="str">
        <f t="shared" ca="1" si="4"/>
        <v>贵州贵阳</v>
      </c>
      <c r="G11" s="132" t="str">
        <f t="shared" ca="1" si="5"/>
        <v>李小波 zf-js15b</v>
      </c>
      <c r="H11" s="132">
        <v>100</v>
      </c>
      <c r="I11" s="149" t="s">
        <v>314</v>
      </c>
    </row>
    <row r="12" spans="1:9" s="29" customFormat="1" ht="14.25">
      <c r="A12" s="74">
        <v>10</v>
      </c>
      <c r="B12" s="145" t="str">
        <f ca="1">INDIRECT("1"&amp;(ROW(B1)-1)&amp;"!"&amp;"D2")</f>
        <v>潘美子（济南）</v>
      </c>
      <c r="C12" s="146">
        <f ca="1">INDIRECT("1"&amp;(ROW(C1)-1)&amp;"!"&amp;"E25")</f>
        <v>3840</v>
      </c>
      <c r="D12" s="146">
        <f ca="1">INDIRECT("1"&amp;(ROW(D1)-1)&amp;"!"&amp;"F25")</f>
        <v>3840</v>
      </c>
      <c r="E12" s="147">
        <f ca="1">INDIRECT("1"&amp;(ROW(E1)-1)&amp;"!"&amp;"G25")</f>
        <v>0</v>
      </c>
      <c r="F12" s="148" t="str">
        <f ca="1">INDIRECT("1"&amp;(ROW(F1)-1)&amp;"!"&amp;"F28")</f>
        <v>山东济南</v>
      </c>
      <c r="G12" s="151" t="str">
        <f ca="1">INDIRECT("1"&amp;(ROW(F1)-1)&amp;"!"&amp;"F27")</f>
        <v>潘文定 zf-js61</v>
      </c>
      <c r="H12" s="151">
        <v>100</v>
      </c>
      <c r="I12" s="149" t="s">
        <v>315</v>
      </c>
    </row>
    <row r="13" spans="1:9" s="29" customFormat="1" ht="24">
      <c r="A13" s="74">
        <v>11</v>
      </c>
      <c r="B13" s="250" t="str">
        <f t="shared" ref="B13" ca="1" si="6">INDIRECT("1"&amp;(ROW(B2)-1)&amp;"!"&amp;"D2")</f>
        <v>孙文琦（北京）</v>
      </c>
      <c r="C13" s="55">
        <f t="shared" ref="C13" ca="1" si="7">INDIRECT("1"&amp;(ROW(C2)-1)&amp;"!"&amp;"E25")</f>
        <v>8300</v>
      </c>
      <c r="D13" s="55">
        <f t="shared" ref="D13" ca="1" si="8">INDIRECT("1"&amp;(ROW(D2)-1)&amp;"!"&amp;"F25")</f>
        <v>8300</v>
      </c>
      <c r="E13" s="56">
        <f t="shared" ref="E13" ca="1" si="9">INDIRECT("1"&amp;(ROW(E2)-1)&amp;"!"&amp;"G25")</f>
        <v>0</v>
      </c>
      <c r="F13" s="57" t="str">
        <f t="shared" ref="F13" ca="1" si="10">INDIRECT("1"&amp;(ROW(F2)-1)&amp;"!"&amp;"F28")</f>
        <v>北京</v>
      </c>
      <c r="G13" s="132" t="str">
        <f t="shared" ref="G13" ca="1" si="11">INDIRECT("1"&amp;(ROW(F2)-1)&amp;"!"&amp;"F27")</f>
        <v>岑凤zf-js54a
岑龙zf-js54b</v>
      </c>
      <c r="H13" s="132">
        <v>100</v>
      </c>
      <c r="I13" s="179"/>
    </row>
    <row r="14" spans="1:9" s="29" customFormat="1" ht="14.25" customHeight="1">
      <c r="A14" s="280">
        <v>12</v>
      </c>
      <c r="B14" s="257" t="str">
        <f t="shared" ref="B14:B21" ca="1" si="12">INDIRECT("1"&amp;(ROW(B3)-1)&amp;"!"&amp;"D2")</f>
        <v>迪迪（嘉兴）</v>
      </c>
      <c r="C14" s="281">
        <f t="shared" ref="C14:C21" ca="1" si="13">INDIRECT("1"&amp;(ROW(C3)-1)&amp;"!"&amp;"E25")</f>
        <v>5760</v>
      </c>
      <c r="D14" s="281">
        <f t="shared" ref="D14:D21" ca="1" si="14">INDIRECT("1"&amp;(ROW(D3)-1)&amp;"!"&amp;"F25")</f>
        <v>5760</v>
      </c>
      <c r="E14" s="282">
        <f t="shared" ref="E14:E21" ca="1" si="15">INDIRECT("1"&amp;(ROW(E3)-1)&amp;"!"&amp;"G25")</f>
        <v>0</v>
      </c>
      <c r="F14" s="283" t="str">
        <f t="shared" ref="F14:F21" ca="1" si="16">INDIRECT("1"&amp;(ROW(F3)-1)&amp;"!"&amp;"F28")</f>
        <v>浙江嘉兴</v>
      </c>
      <c r="G14" s="262" t="str">
        <f t="shared" ref="G14:G21" ca="1" si="17">INDIRECT("1"&amp;(ROW(F3)-1)&amp;"!"&amp;"F27")</f>
        <v>王明康zf-js39b</v>
      </c>
      <c r="H14" s="262">
        <v>80</v>
      </c>
      <c r="I14" s="296" t="s">
        <v>856</v>
      </c>
    </row>
    <row r="15" spans="1:9" s="29" customFormat="1" ht="14.25" customHeight="1">
      <c r="A15" s="74">
        <v>13</v>
      </c>
      <c r="B15" s="145" t="str">
        <f t="shared" ca="1" si="12"/>
        <v>曾经一瞬间（杭州）</v>
      </c>
      <c r="C15" s="146">
        <f t="shared" ca="1" si="13"/>
        <v>4700</v>
      </c>
      <c r="D15" s="146">
        <f t="shared" ca="1" si="14"/>
        <v>4700</v>
      </c>
      <c r="E15" s="147">
        <f t="shared" ca="1" si="15"/>
        <v>0</v>
      </c>
      <c r="F15" s="148" t="str">
        <f t="shared" ca="1" si="16"/>
        <v>浙江杭州</v>
      </c>
      <c r="G15" s="151" t="str">
        <f t="shared" ca="1" si="17"/>
        <v>罗建朋 zf-jc16b</v>
      </c>
      <c r="H15" s="151">
        <v>100</v>
      </c>
      <c r="I15" s="149" t="s">
        <v>316</v>
      </c>
    </row>
    <row r="16" spans="1:9" s="29" customFormat="1" ht="14.25">
      <c r="A16" s="74">
        <v>14</v>
      </c>
      <c r="B16" s="145" t="str">
        <f t="shared" ca="1" si="12"/>
        <v>Becat（贵阳）</v>
      </c>
      <c r="C16" s="146">
        <f t="shared" ca="1" si="13"/>
        <v>7860</v>
      </c>
      <c r="D16" s="146">
        <f t="shared" ca="1" si="14"/>
        <v>7800</v>
      </c>
      <c r="E16" s="147">
        <f t="shared" ca="1" si="15"/>
        <v>60</v>
      </c>
      <c r="F16" s="148" t="str">
        <f t="shared" ca="1" si="16"/>
        <v>贵州贵阳</v>
      </c>
      <c r="G16" s="151" t="str">
        <f t="shared" ca="1" si="17"/>
        <v>罗建婷 zf-js35a</v>
      </c>
      <c r="H16" s="151">
        <v>200</v>
      </c>
      <c r="I16" s="149" t="s">
        <v>246</v>
      </c>
    </row>
    <row r="17" spans="1:9" s="29" customFormat="1" ht="14.25">
      <c r="A17" s="226">
        <v>15</v>
      </c>
      <c r="B17" s="145" t="str">
        <f t="shared" ca="1" si="12"/>
        <v>姜辉（深圳）</v>
      </c>
      <c r="C17" s="146">
        <f t="shared" ca="1" si="13"/>
        <v>2440</v>
      </c>
      <c r="D17" s="146">
        <f t="shared" ca="1" si="14"/>
        <v>2440</v>
      </c>
      <c r="E17" s="147">
        <f t="shared" ca="1" si="15"/>
        <v>0</v>
      </c>
      <c r="F17" s="148" t="str">
        <f t="shared" ca="1" si="16"/>
        <v>广东深圳</v>
      </c>
      <c r="G17" s="151" t="str">
        <f t="shared" ca="1" si="17"/>
        <v>韦正朝zf-js62</v>
      </c>
      <c r="H17" s="151">
        <v>80</v>
      </c>
      <c r="I17" s="149" t="s">
        <v>317</v>
      </c>
    </row>
    <row r="18" spans="1:9" s="29" customFormat="1" ht="14.25">
      <c r="A18" s="74">
        <v>16</v>
      </c>
      <c r="B18" s="145" t="str">
        <f t="shared" ca="1" si="12"/>
        <v>Ivy（上海）</v>
      </c>
      <c r="C18" s="146">
        <f t="shared" ca="1" si="13"/>
        <v>3000</v>
      </c>
      <c r="D18" s="146">
        <f t="shared" ca="1" si="14"/>
        <v>3000</v>
      </c>
      <c r="E18" s="147">
        <f t="shared" ca="1" si="15"/>
        <v>0</v>
      </c>
      <c r="F18" s="148" t="str">
        <f t="shared" ca="1" si="16"/>
        <v>上海</v>
      </c>
      <c r="G18" s="151" t="str">
        <f t="shared" ca="1" si="17"/>
        <v>潘 妮 zf-jc19</v>
      </c>
      <c r="H18" s="151">
        <v>100</v>
      </c>
      <c r="I18" s="149" t="s">
        <v>318</v>
      </c>
    </row>
    <row r="19" spans="1:9" s="29" customFormat="1" ht="24">
      <c r="A19" s="74">
        <v>17</v>
      </c>
      <c r="B19" s="145" t="str">
        <f t="shared" ca="1" si="12"/>
        <v>冉冉（江苏）</v>
      </c>
      <c r="C19" s="146">
        <f t="shared" ca="1" si="13"/>
        <v>7200</v>
      </c>
      <c r="D19" s="146">
        <f t="shared" ca="1" si="14"/>
        <v>7200</v>
      </c>
      <c r="E19" s="147">
        <f t="shared" ca="1" si="15"/>
        <v>0</v>
      </c>
      <c r="F19" s="148" t="str">
        <f t="shared" ca="1" si="16"/>
        <v>江苏</v>
      </c>
      <c r="G19" s="151" t="str">
        <f t="shared" ca="1" si="17"/>
        <v xml:space="preserve">王德和zf-js26
王安吉zf-jc34 </v>
      </c>
      <c r="H19" s="151">
        <v>100</v>
      </c>
      <c r="I19" s="149" t="s">
        <v>319</v>
      </c>
    </row>
    <row r="20" spans="1:9" s="29" customFormat="1" ht="24">
      <c r="A20" s="74">
        <v>18</v>
      </c>
      <c r="B20" s="205" t="str">
        <f t="shared" ca="1" si="12"/>
        <v>黄兴鲁（深圳）</v>
      </c>
      <c r="C20" s="146">
        <f t="shared" ca="1" si="13"/>
        <v>4800</v>
      </c>
      <c r="D20" s="146">
        <f t="shared" ca="1" si="14"/>
        <v>4800</v>
      </c>
      <c r="E20" s="147">
        <f t="shared" ca="1" si="15"/>
        <v>0</v>
      </c>
      <c r="F20" s="148" t="str">
        <f t="shared" ca="1" si="16"/>
        <v>深圳</v>
      </c>
      <c r="G20" s="151" t="str">
        <f t="shared" ca="1" si="17"/>
        <v>何伦飞zf-jc11
忙棒zf-jc31b</v>
      </c>
      <c r="H20" s="151">
        <v>100</v>
      </c>
      <c r="I20" s="149" t="s">
        <v>319</v>
      </c>
    </row>
    <row r="21" spans="1:9" s="29" customFormat="1" ht="14.25">
      <c r="A21" s="74">
        <v>19</v>
      </c>
      <c r="B21" s="145" t="str">
        <f t="shared" ca="1" si="12"/>
        <v>艳萍（辽宁）</v>
      </c>
      <c r="C21" s="146">
        <f t="shared" ca="1" si="13"/>
        <v>4800</v>
      </c>
      <c r="D21" s="146">
        <f t="shared" ca="1" si="14"/>
        <v>3600</v>
      </c>
      <c r="E21" s="147">
        <f t="shared" ca="1" si="15"/>
        <v>1200</v>
      </c>
      <c r="F21" s="148" t="str">
        <f t="shared" ca="1" si="16"/>
        <v>辽宁</v>
      </c>
      <c r="G21" s="151" t="str">
        <f t="shared" ca="1" si="17"/>
        <v>岑福美zf-jc27</v>
      </c>
      <c r="H21" s="151">
        <v>100</v>
      </c>
      <c r="I21" s="149" t="s">
        <v>320</v>
      </c>
    </row>
    <row r="22" spans="1:9" s="29" customFormat="1" ht="24">
      <c r="A22" s="74">
        <v>20</v>
      </c>
      <c r="B22" s="205" t="str">
        <f ca="1">INDIRECT("2"&amp;(ROW(B1)-1)&amp;"!"&amp;"D2")</f>
        <v>杜先生（四川）</v>
      </c>
      <c r="C22" s="146">
        <f ca="1">INDIRECT("2"&amp;(ROW(C1)-1)&amp;"!"&amp;"E25")</f>
        <v>9600</v>
      </c>
      <c r="D22" s="146">
        <f ca="1">INDIRECT("2"&amp;(ROW(D1)-1)&amp;"!"&amp;"F25")</f>
        <v>9600</v>
      </c>
      <c r="E22" s="147">
        <f ca="1">INDIRECT("2"&amp;(ROW(E1)-1)&amp;"!"&amp;"G25")</f>
        <v>0</v>
      </c>
      <c r="F22" s="148" t="str">
        <f ca="1">INDIRECT("2"&amp;(ROW(F1)-1)&amp;"!"&amp;"F28")</f>
        <v>四川</v>
      </c>
      <c r="G22" s="151" t="str">
        <f ca="1">INDIRECT("2"&amp;(ROW(F1)-1)&amp;"!"&amp;"F27")</f>
        <v>王德万zf-jc21b
罗远忠zf-js37</v>
      </c>
      <c r="H22" s="151">
        <v>100</v>
      </c>
      <c r="I22" s="149" t="s">
        <v>321</v>
      </c>
    </row>
    <row r="23" spans="1:9" s="29" customFormat="1" ht="14.25">
      <c r="A23" s="74">
        <v>21</v>
      </c>
      <c r="B23" s="145" t="str">
        <f t="shared" ref="B23:B28" ca="1" si="18">INDIRECT("2"&amp;(ROW(B2)-1)&amp;"!"&amp;"D2")</f>
        <v>Sbtan (France)</v>
      </c>
      <c r="C23" s="146">
        <f t="shared" ref="C23:C28" ca="1" si="19">INDIRECT("2"&amp;(ROW(C2)-1)&amp;"!"&amp;"E25")</f>
        <v>2880</v>
      </c>
      <c r="D23" s="146">
        <f t="shared" ref="D23:D28" ca="1" si="20">INDIRECT("2"&amp;(ROW(D2)-1)&amp;"!"&amp;"F25")</f>
        <v>2880</v>
      </c>
      <c r="E23" s="147">
        <f t="shared" ref="E23:E29" ca="1" si="21">INDIRECT("2"&amp;(ROW(E2)-1)&amp;"!"&amp;"G25")</f>
        <v>0</v>
      </c>
      <c r="F23" s="148" t="str">
        <f t="shared" ref="F23:F28" ca="1" si="22">INDIRECT("2"&amp;(ROW(F2)-1)&amp;"!"&amp;"F28")</f>
        <v>France</v>
      </c>
      <c r="G23" s="151" t="str">
        <f t="shared" ref="G23:G27" ca="1" si="23">INDIRECT("2"&amp;(ROW(F2)-1)&amp;"!"&amp;"F27")</f>
        <v>杨胜花 zf-jc45b</v>
      </c>
      <c r="H23" s="151">
        <v>80</v>
      </c>
      <c r="I23" s="149"/>
    </row>
    <row r="24" spans="1:9" s="29" customFormat="1" ht="14.25">
      <c r="A24" s="280">
        <v>22</v>
      </c>
      <c r="B24" s="289" t="str">
        <f t="shared" ca="1" si="18"/>
        <v>麦兜的糖（贵阳）</v>
      </c>
      <c r="C24" s="281">
        <f t="shared" ca="1" si="19"/>
        <v>3600</v>
      </c>
      <c r="D24" s="281">
        <f t="shared" ca="1" si="20"/>
        <v>3600</v>
      </c>
      <c r="E24" s="282">
        <f t="shared" ca="1" si="21"/>
        <v>0</v>
      </c>
      <c r="F24" s="283" t="str">
        <f t="shared" ca="1" si="22"/>
        <v>贵阳</v>
      </c>
      <c r="G24" s="262" t="str">
        <f t="shared" ca="1" si="23"/>
        <v>黄小美 zf-jc12</v>
      </c>
      <c r="H24" s="262">
        <v>100</v>
      </c>
      <c r="I24" s="284" t="s">
        <v>861</v>
      </c>
    </row>
    <row r="25" spans="1:9" s="29" customFormat="1" ht="24">
      <c r="A25" s="74">
        <v>23</v>
      </c>
      <c r="B25" s="145" t="str">
        <f t="shared" ca="1" si="18"/>
        <v>文竹（贵阳）</v>
      </c>
      <c r="C25" s="146">
        <f t="shared" ca="1" si="19"/>
        <v>7200</v>
      </c>
      <c r="D25" s="146">
        <f t="shared" ca="1" si="20"/>
        <v>7200</v>
      </c>
      <c r="E25" s="147">
        <f t="shared" ca="1" si="21"/>
        <v>0</v>
      </c>
      <c r="F25" s="148" t="str">
        <f t="shared" ca="1" si="22"/>
        <v>贵阳</v>
      </c>
      <c r="G25" s="151" t="str">
        <f t="shared" ca="1" si="23"/>
        <v>潘运梅 zf-jc20a
潘运输 zf-jc20b</v>
      </c>
      <c r="H25" s="151">
        <v>100</v>
      </c>
      <c r="I25" s="149"/>
    </row>
    <row r="26" spans="1:9" s="29" customFormat="1" ht="14.25">
      <c r="A26" s="280">
        <v>24</v>
      </c>
      <c r="B26" s="289" t="str">
        <f t="shared" ca="1" si="18"/>
        <v>佘小姐钟先生</v>
      </c>
      <c r="C26" s="281">
        <f t="shared" ca="1" si="19"/>
        <v>1800</v>
      </c>
      <c r="D26" s="281">
        <f t="shared" ca="1" si="20"/>
        <v>1800</v>
      </c>
      <c r="E26" s="282">
        <f t="shared" ca="1" si="21"/>
        <v>0</v>
      </c>
      <c r="F26" s="283" t="str">
        <f t="shared" ca="1" si="22"/>
        <v>上海</v>
      </c>
      <c r="G26" s="262" t="str">
        <f t="shared" ca="1" si="23"/>
        <v>李志丽zf-jc13</v>
      </c>
      <c r="H26" s="262">
        <v>100</v>
      </c>
      <c r="I26" s="284"/>
    </row>
    <row r="27" spans="1:9" s="29" customFormat="1" ht="14.25">
      <c r="A27" s="74">
        <v>25</v>
      </c>
      <c r="B27" s="145" t="str">
        <f t="shared" ca="1" si="18"/>
        <v>杨开清（福建）</v>
      </c>
      <c r="C27" s="146">
        <f t="shared" ca="1" si="19"/>
        <v>2700</v>
      </c>
      <c r="D27" s="146">
        <f t="shared" ca="1" si="20"/>
        <v>2700</v>
      </c>
      <c r="E27" s="147">
        <f t="shared" ca="1" si="21"/>
        <v>0</v>
      </c>
      <c r="F27" s="148" t="str">
        <f t="shared" ca="1" si="22"/>
        <v>福建</v>
      </c>
      <c r="G27" s="151" t="str">
        <f t="shared" ca="1" si="23"/>
        <v>罗富梅zf-jc14</v>
      </c>
      <c r="H27" s="132">
        <v>100</v>
      </c>
      <c r="I27" s="149" t="s">
        <v>322</v>
      </c>
    </row>
    <row r="28" spans="1:9" s="29" customFormat="1" ht="14.25" customHeight="1">
      <c r="A28" s="265">
        <v>26</v>
      </c>
      <c r="B28" s="266" t="str">
        <f t="shared" ca="1" si="18"/>
        <v>尘埃（新疆）</v>
      </c>
      <c r="C28" s="267">
        <f t="shared" ca="1" si="19"/>
        <v>13500</v>
      </c>
      <c r="D28" s="267">
        <f t="shared" ca="1" si="20"/>
        <v>12600</v>
      </c>
      <c r="E28" s="268">
        <f t="shared" ca="1" si="21"/>
        <v>900</v>
      </c>
      <c r="F28" s="148" t="str">
        <f t="shared" ca="1" si="22"/>
        <v>新疆</v>
      </c>
      <c r="G28" s="151" t="str">
        <f ca="1">INDIRECT("2"&amp;(ROW(F7)-1)&amp;"!"&amp;"F27")</f>
        <v>曾妮妮zf-jc84b</v>
      </c>
      <c r="H28" s="132">
        <v>600</v>
      </c>
      <c r="I28" s="269" t="s">
        <v>501</v>
      </c>
    </row>
    <row r="29" spans="1:9" s="29" customFormat="1" ht="24">
      <c r="A29" s="227">
        <v>27</v>
      </c>
      <c r="B29" s="287" t="str">
        <f ca="1">INDIRECT("2"&amp;(ROW(B8)-1)&amp;"!"&amp;"D2")</f>
        <v>任晓冬（贵阳）</v>
      </c>
      <c r="C29" s="192">
        <f ca="1">INDIRECT("2"&amp;(ROW(C8)-1)&amp;"!"&amp;"E25")</f>
        <v>6600</v>
      </c>
      <c r="D29" s="192">
        <f ca="1">INDIRECT("2"&amp;(ROW(D8)-1)&amp;"!"&amp;"F25")</f>
        <v>6600</v>
      </c>
      <c r="E29" s="268">
        <f t="shared" ca="1" si="21"/>
        <v>0</v>
      </c>
      <c r="F29" s="192" t="str">
        <f ca="1">INDIRECT("2"&amp;(ROW(F8)-1)&amp;"!"&amp;"F28")</f>
        <v>贵阳</v>
      </c>
      <c r="G29" s="151" t="str">
        <f ca="1">INDIRECT("2"&amp;(ROW(F8)-1)&amp;"!"&amp;"F27")</f>
        <v>杨阿少 zf-jc41c
岑仕秀zf-jc09a</v>
      </c>
      <c r="H29" s="206">
        <v>100</v>
      </c>
      <c r="I29" s="207"/>
    </row>
    <row r="30" spans="1:9" s="29" customFormat="1" ht="14.25">
      <c r="A30" s="74">
        <v>28</v>
      </c>
      <c r="B30" s="145" t="str">
        <f ca="1">INDIRECT("2"&amp;(ROW(B9)-1)&amp;"!"&amp;"D2")</f>
        <v>SS（北京）</v>
      </c>
      <c r="C30" s="146">
        <f ca="1">INDIRECT("2"&amp;(ROW(C9)-1)&amp;"!"&amp;"E25")</f>
        <v>49200</v>
      </c>
      <c r="D30" s="146">
        <f ca="1">INDIRECT("2"&amp;(ROW(D9)-1)&amp;"!"&amp;"F25")</f>
        <v>49200</v>
      </c>
      <c r="E30" s="147">
        <f ca="1">INDIRECT("2"&amp;(ROW(E9)-1)&amp;"!"&amp;"G25")</f>
        <v>0</v>
      </c>
      <c r="F30" s="148" t="str">
        <f ca="1">INDIRECT("2"&amp;(ROW(F9)-1)&amp;"!"&amp;"F28")</f>
        <v>贵阳</v>
      </c>
      <c r="G30" s="151" t="str">
        <f ca="1">INDIRECT("2"&amp;(ROW(F9)-1)&amp;"!"&amp;"F27")</f>
        <v>王老二等21人</v>
      </c>
      <c r="H30" s="151">
        <v>80</v>
      </c>
      <c r="I30" s="151"/>
    </row>
    <row r="31" spans="1:9" s="29" customFormat="1" ht="24">
      <c r="A31" s="280">
        <v>29</v>
      </c>
      <c r="B31" s="289" t="str">
        <f ca="1">INDIRECT("2"&amp;(ROW(B10)-1)&amp;"!"&amp;"D2")</f>
        <v>贵州鑫靓典商贸有限公司</v>
      </c>
      <c r="C31" s="281">
        <f ca="1">INDIRECT("2"&amp;(ROW(C10)-1)&amp;"!"&amp;"E25")</f>
        <v>5400</v>
      </c>
      <c r="D31" s="281">
        <f ca="1">INDIRECT("2"&amp;(ROW(D10)-1)&amp;"!"&amp;"F25")</f>
        <v>5400</v>
      </c>
      <c r="E31" s="282">
        <f ca="1">INDIRECT("2"&amp;(ROW(E10)-1)&amp;"!"&amp;"G25")</f>
        <v>0</v>
      </c>
      <c r="F31" s="283" t="str">
        <f ca="1">INDIRECT("2"&amp;(ROW(F10)-1)&amp;"!"&amp;"F28")</f>
        <v>贵阳</v>
      </c>
      <c r="G31" s="262" t="str">
        <f ca="1">INDIRECT("2"&amp;(ROW(F10)-1)&amp;"!"&amp;"F27")</f>
        <v>王青霄zf-js22a
王青提zf-js22b</v>
      </c>
      <c r="H31" s="262">
        <v>100</v>
      </c>
      <c r="I31" s="284" t="s">
        <v>488</v>
      </c>
    </row>
    <row r="32" spans="1:9" s="29" customFormat="1" ht="14.25">
      <c r="A32" s="226">
        <v>30</v>
      </c>
      <c r="B32" s="145" t="str">
        <f ca="1">INDIRECT("3"&amp;(ROW(B1)-1)&amp;"!"&amp;"D2")</f>
        <v>似水流年（河北邯郸）</v>
      </c>
      <c r="C32" s="146">
        <f ca="1">INDIRECT("3"&amp;(ROW(C1)-1)&amp;"!"&amp;"E25")</f>
        <v>3000</v>
      </c>
      <c r="D32" s="146">
        <f ca="1">INDIRECT("3"&amp;(ROW(D1)-1)&amp;"!"&amp;"F25")</f>
        <v>3000</v>
      </c>
      <c r="E32" s="147">
        <f ca="1">INDIRECT("3"&amp;(ROW(E1)-1)&amp;"!"&amp;"G25")</f>
        <v>0</v>
      </c>
      <c r="F32" s="148" t="str">
        <f ca="1">INDIRECT("3"&amp;(ROW(F1)-1)&amp;"!"&amp;"F28")</f>
        <v>河北邯郸</v>
      </c>
      <c r="G32" s="151" t="str">
        <f ca="1">INDIRECT("3"&amp;(ROW(F1)-1)&amp;"!"&amp;"F27")</f>
        <v>王禄 zf-bc45a</v>
      </c>
      <c r="H32" s="151">
        <v>100</v>
      </c>
      <c r="I32" s="27" t="s">
        <v>345</v>
      </c>
    </row>
    <row r="33" spans="1:9" s="29" customFormat="1" ht="14.25">
      <c r="A33" s="74">
        <v>31</v>
      </c>
      <c r="B33" s="145" t="str">
        <f t="shared" ref="B33:B41" ca="1" si="24">INDIRECT("3"&amp;(ROW(B2)-1)&amp;"!"&amp;"D2")</f>
        <v>SS友人团（北京）</v>
      </c>
      <c r="C33" s="146">
        <f t="shared" ref="C33:C41" ca="1" si="25">INDIRECT("3"&amp;(ROW(C2)-1)&amp;"!"&amp;"E25")</f>
        <v>55200</v>
      </c>
      <c r="D33" s="146">
        <f t="shared" ref="D33:D41" ca="1" si="26">INDIRECT("3"&amp;(ROW(D2)-1)&amp;"!"&amp;"F25")</f>
        <v>55200</v>
      </c>
      <c r="E33" s="147">
        <f t="shared" ref="E33:E41" ca="1" si="27">INDIRECT("3"&amp;(ROW(E2)-1)&amp;"!"&amp;"G25")</f>
        <v>0</v>
      </c>
      <c r="F33" s="148" t="str">
        <f t="shared" ref="F33:F41" ca="1" si="28">INDIRECT("3"&amp;(ROW(F2)-1)&amp;"!"&amp;"F28")</f>
        <v>北京</v>
      </c>
      <c r="G33" s="151" t="str">
        <f t="shared" ref="G33:G41" ca="1" si="29">INDIRECT("3"&amp;(ROW(F2)-1)&amp;"!"&amp;"F27")</f>
        <v>姚必星等23人</v>
      </c>
      <c r="H33" s="151">
        <v>80</v>
      </c>
      <c r="I33" s="151"/>
    </row>
    <row r="34" spans="1:9" s="29" customFormat="1" ht="14.25">
      <c r="A34" s="256">
        <v>32</v>
      </c>
      <c r="B34" s="257" t="str">
        <f t="shared" ca="1" si="24"/>
        <v>陆红军（重庆）</v>
      </c>
      <c r="C34" s="258">
        <f t="shared" ca="1" si="25"/>
        <v>2100</v>
      </c>
      <c r="D34" s="258">
        <f t="shared" ca="1" si="26"/>
        <v>2100</v>
      </c>
      <c r="E34" s="259">
        <f t="shared" ca="1" si="27"/>
        <v>0</v>
      </c>
      <c r="F34" s="260" t="str">
        <f t="shared" ca="1" si="28"/>
        <v>重庆</v>
      </c>
      <c r="G34" s="261" t="str">
        <f t="shared" ca="1" si="29"/>
        <v>杨胜洪zf-jc44b</v>
      </c>
      <c r="H34" s="262">
        <v>100</v>
      </c>
      <c r="I34" s="255" t="s">
        <v>504</v>
      </c>
    </row>
    <row r="35" spans="1:9" s="29" customFormat="1" ht="14.25">
      <c r="A35" s="74">
        <v>33</v>
      </c>
      <c r="B35" s="145" t="str">
        <f t="shared" ca="1" si="24"/>
        <v>陈宇-杨波</v>
      </c>
      <c r="C35" s="146">
        <f t="shared" ca="1" si="25"/>
        <v>4000</v>
      </c>
      <c r="D35" s="146">
        <f t="shared" ca="1" si="26"/>
        <v>4000</v>
      </c>
      <c r="E35" s="147">
        <f t="shared" ca="1" si="27"/>
        <v>0</v>
      </c>
      <c r="F35" s="148" t="str">
        <f t="shared" ca="1" si="28"/>
        <v>金山小学</v>
      </c>
      <c r="G35" s="151" t="str">
        <f t="shared" ca="1" si="29"/>
        <v>布依族合唱团</v>
      </c>
      <c r="H35" s="181" t="s">
        <v>310</v>
      </c>
      <c r="I35" s="149" t="s">
        <v>323</v>
      </c>
    </row>
    <row r="36" spans="1:9" s="29" customFormat="1" ht="14.25">
      <c r="A36" s="74">
        <v>34</v>
      </c>
      <c r="B36" s="145" t="str">
        <f t="shared" ca="1" si="24"/>
        <v>卡卡（贵阳）</v>
      </c>
      <c r="C36" s="146">
        <f t="shared" ca="1" si="25"/>
        <v>2680</v>
      </c>
      <c r="D36" s="146">
        <f t="shared" ca="1" si="26"/>
        <v>2680</v>
      </c>
      <c r="E36" s="147">
        <f t="shared" ca="1" si="27"/>
        <v>0</v>
      </c>
      <c r="F36" s="148" t="str">
        <f t="shared" ca="1" si="28"/>
        <v>贵阳</v>
      </c>
      <c r="G36" s="151" t="str">
        <f t="shared" ca="1" si="29"/>
        <v>罗建正 zf-jc58b</v>
      </c>
      <c r="H36" s="151">
        <v>80</v>
      </c>
      <c r="I36" s="27" t="s">
        <v>346</v>
      </c>
    </row>
    <row r="37" spans="1:9" s="29" customFormat="1" ht="14.25">
      <c r="A37" s="280">
        <v>35</v>
      </c>
      <c r="B37" s="289" t="str">
        <f t="shared" ca="1" si="24"/>
        <v>范磊（山西）</v>
      </c>
      <c r="C37" s="281">
        <f t="shared" ca="1" si="25"/>
        <v>3300</v>
      </c>
      <c r="D37" s="281">
        <f t="shared" ca="1" si="26"/>
        <v>3300</v>
      </c>
      <c r="E37" s="282">
        <f t="shared" ca="1" si="27"/>
        <v>0</v>
      </c>
      <c r="F37" s="283" t="str">
        <f t="shared" ca="1" si="28"/>
        <v>山西</v>
      </c>
      <c r="G37" s="262" t="str">
        <f t="shared" ca="1" si="29"/>
        <v>侬秀波zf-jc05c</v>
      </c>
      <c r="H37" s="262">
        <v>100</v>
      </c>
      <c r="I37" s="284" t="s">
        <v>859</v>
      </c>
    </row>
    <row r="38" spans="1:9" s="29" customFormat="1" ht="14.25">
      <c r="A38" s="74">
        <v>36</v>
      </c>
      <c r="B38" s="145" t="str">
        <f t="shared" ca="1" si="24"/>
        <v>艾红（贵阳）</v>
      </c>
      <c r="C38" s="146">
        <f t="shared" ca="1" si="25"/>
        <v>3000</v>
      </c>
      <c r="D38" s="146">
        <f t="shared" ca="1" si="26"/>
        <v>3000</v>
      </c>
      <c r="E38" s="147">
        <f t="shared" ca="1" si="27"/>
        <v>0</v>
      </c>
      <c r="F38" s="148" t="str">
        <f t="shared" ca="1" si="28"/>
        <v>贵阳</v>
      </c>
      <c r="G38" s="151" t="str">
        <f t="shared" ca="1" si="29"/>
        <v>潘杰 zf-js59b</v>
      </c>
      <c r="H38" s="151">
        <v>100</v>
      </c>
      <c r="I38" s="255" t="s">
        <v>716</v>
      </c>
    </row>
    <row r="39" spans="1:9" s="29" customFormat="1" ht="14.25">
      <c r="A39" s="74">
        <v>37</v>
      </c>
      <c r="B39" s="145" t="str">
        <f t="shared" ca="1" si="24"/>
        <v>艾淑梅（贵阳）</v>
      </c>
      <c r="C39" s="146">
        <f t="shared" ca="1" si="25"/>
        <v>3000</v>
      </c>
      <c r="D39" s="146">
        <f t="shared" ca="1" si="26"/>
        <v>3000</v>
      </c>
      <c r="E39" s="147">
        <f t="shared" ca="1" si="27"/>
        <v>0</v>
      </c>
      <c r="F39" s="148" t="str">
        <f t="shared" ca="1" si="28"/>
        <v>贵阳</v>
      </c>
      <c r="G39" s="151" t="str">
        <f t="shared" ca="1" si="29"/>
        <v>岑方 zf-jc59a</v>
      </c>
      <c r="H39" s="151">
        <v>100</v>
      </c>
      <c r="I39" s="27"/>
    </row>
    <row r="40" spans="1:9" s="29" customFormat="1" ht="14.25">
      <c r="A40" s="74">
        <v>38</v>
      </c>
      <c r="B40" s="145" t="str">
        <f t="shared" ca="1" si="24"/>
        <v>晴天（成都）</v>
      </c>
      <c r="C40" s="146">
        <f t="shared" ca="1" si="25"/>
        <v>3300</v>
      </c>
      <c r="D40" s="146">
        <f t="shared" ca="1" si="26"/>
        <v>3300</v>
      </c>
      <c r="E40" s="147">
        <f t="shared" ca="1" si="27"/>
        <v>0</v>
      </c>
      <c r="F40" s="148" t="str">
        <f t="shared" ca="1" si="28"/>
        <v>成都</v>
      </c>
      <c r="G40" s="151" t="str">
        <f t="shared" ca="1" si="29"/>
        <v>郑建秀 zf-jc61c</v>
      </c>
      <c r="H40" s="151">
        <v>100</v>
      </c>
      <c r="I40" s="27" t="s">
        <v>324</v>
      </c>
    </row>
    <row r="41" spans="1:9" s="29" customFormat="1" ht="14.25">
      <c r="A41" s="74">
        <v>39</v>
      </c>
      <c r="B41" s="145" t="str">
        <f t="shared" ca="1" si="24"/>
        <v>王铭卿（北京）</v>
      </c>
      <c r="C41" s="146">
        <f t="shared" ca="1" si="25"/>
        <v>3000</v>
      </c>
      <c r="D41" s="146">
        <f t="shared" ca="1" si="26"/>
        <v>3000</v>
      </c>
      <c r="E41" s="147">
        <f t="shared" ca="1" si="27"/>
        <v>0</v>
      </c>
      <c r="F41" s="148" t="str">
        <f t="shared" ca="1" si="28"/>
        <v>北京</v>
      </c>
      <c r="G41" s="151" t="str">
        <f t="shared" ca="1" si="29"/>
        <v>杨胜泽 zf-jc63a</v>
      </c>
      <c r="H41" s="151">
        <v>100</v>
      </c>
      <c r="I41" s="27" t="s">
        <v>325</v>
      </c>
    </row>
    <row r="42" spans="1:9" s="29" customFormat="1" ht="14.25">
      <c r="A42" s="280">
        <v>40</v>
      </c>
      <c r="B42" s="257" t="str">
        <f ca="1">INDIRECT("4"&amp;(ROW(B1)-1)&amp;"!"&amp;"D2")</f>
        <v>吴顺敏（贵阳)</v>
      </c>
      <c r="C42" s="281">
        <f ca="1">INDIRECT("4"&amp;(ROW(C1)-1)&amp;"!"&amp;"E25")</f>
        <v>1500</v>
      </c>
      <c r="D42" s="281">
        <f ca="1">INDIRECT("4"&amp;(ROW(D1)-1)&amp;"!"&amp;"F25")</f>
        <v>1500</v>
      </c>
      <c r="E42" s="282">
        <f t="shared" ref="E42:E51" ca="1" si="30">INDIRECT("4"&amp;(ROW(D1)-1)&amp;"!"&amp;"G25")</f>
        <v>0</v>
      </c>
      <c r="F42" s="283" t="str">
        <f ca="1">INDIRECT("4"&amp;(ROW(F1)-1)&amp;"!"&amp;"F28")</f>
        <v>贵阳</v>
      </c>
      <c r="G42" s="262" t="str">
        <f ca="1">INDIRECT("4"&amp;(ROW(F1)-1)&amp;"!"&amp;"F27")</f>
        <v>罗首银zf-jc70c</v>
      </c>
      <c r="H42" s="262">
        <v>100</v>
      </c>
      <c r="I42" s="284" t="s">
        <v>502</v>
      </c>
    </row>
    <row r="43" spans="1:9" s="29" customFormat="1" ht="14.25">
      <c r="A43" s="74">
        <v>41</v>
      </c>
      <c r="B43" s="205" t="str">
        <f t="shared" ref="B43:B51" ca="1" si="31">INDIRECT("4"&amp;(ROW(B2)-1)&amp;"!"&amp;"D2")</f>
        <v>周姗姗（北京）</v>
      </c>
      <c r="C43" s="146">
        <f t="shared" ref="C43:C51" ca="1" si="32">INDIRECT("4"&amp;(ROW(C2)-1)&amp;"!"&amp;"E25")</f>
        <v>3000</v>
      </c>
      <c r="D43" s="146">
        <f t="shared" ref="D43:D51" ca="1" si="33">INDIRECT("4"&amp;(ROW(D2)-1)&amp;"!"&amp;"F25")</f>
        <v>3000</v>
      </c>
      <c r="E43" s="147">
        <f t="shared" ca="1" si="30"/>
        <v>0</v>
      </c>
      <c r="F43" s="148" t="str">
        <f t="shared" ref="F43:F51" ca="1" si="34">INDIRECT("4"&amp;(ROW(F2)-1)&amp;"!"&amp;"F28")</f>
        <v>北京</v>
      </c>
      <c r="G43" s="151" t="str">
        <f t="shared" ref="G43:G51" ca="1" si="35">INDIRECT("4"&amp;(ROW(F2)-1)&amp;"!"&amp;"F27")</f>
        <v>韦坤定 zf-js49b</v>
      </c>
      <c r="H43" s="151">
        <v>100</v>
      </c>
      <c r="I43" s="255" t="s">
        <v>715</v>
      </c>
    </row>
    <row r="44" spans="1:9" s="29" customFormat="1" ht="14.25">
      <c r="A44" s="74">
        <v>42</v>
      </c>
      <c r="B44" s="205" t="str">
        <f t="shared" ca="1" si="31"/>
        <v>淘淘妈妈（贵阳）</v>
      </c>
      <c r="C44" s="146">
        <f t="shared" ca="1" si="32"/>
        <v>3600</v>
      </c>
      <c r="D44" s="146">
        <f t="shared" ca="1" si="33"/>
        <v>3600</v>
      </c>
      <c r="E44" s="147">
        <f t="shared" ca="1" si="30"/>
        <v>0</v>
      </c>
      <c r="F44" s="148" t="str">
        <f t="shared" ca="1" si="34"/>
        <v>贵阳</v>
      </c>
      <c r="G44" s="151" t="str">
        <f t="shared" ca="1" si="35"/>
        <v xml:space="preserve">罗仕成 zf-js58b </v>
      </c>
      <c r="H44" s="151">
        <v>100</v>
      </c>
      <c r="I44" s="27"/>
    </row>
    <row r="45" spans="1:9" s="29" customFormat="1" ht="24">
      <c r="A45" s="74">
        <v>43</v>
      </c>
      <c r="B45" s="145" t="str">
        <f t="shared" ca="1" si="31"/>
        <v>向曦和（深圳）</v>
      </c>
      <c r="C45" s="146">
        <f t="shared" ca="1" si="32"/>
        <v>9000</v>
      </c>
      <c r="D45" s="146">
        <f t="shared" ca="1" si="33"/>
        <v>9000</v>
      </c>
      <c r="E45" s="147">
        <f t="shared" ca="1" si="30"/>
        <v>0</v>
      </c>
      <c r="F45" s="148" t="str">
        <f t="shared" ca="1" si="34"/>
        <v>深圳</v>
      </c>
      <c r="G45" s="151" t="str">
        <f t="shared" ca="1" si="35"/>
        <v>何睿 zf-jc60a
王友涛zf-js34a</v>
      </c>
      <c r="H45" s="151">
        <v>150</v>
      </c>
      <c r="I45" s="27"/>
    </row>
    <row r="46" spans="1:9" s="29" customFormat="1" ht="14.25">
      <c r="A46" s="226">
        <v>44</v>
      </c>
      <c r="B46" s="279" t="str">
        <f t="shared" ca="1" si="31"/>
        <v>碧海晴天（贵阳）</v>
      </c>
      <c r="C46" s="146">
        <f t="shared" ca="1" si="32"/>
        <v>1200</v>
      </c>
      <c r="D46" s="146">
        <f t="shared" ca="1" si="33"/>
        <v>1200</v>
      </c>
      <c r="E46" s="147">
        <f t="shared" ca="1" si="30"/>
        <v>0</v>
      </c>
      <c r="F46" s="148" t="str">
        <f t="shared" ca="1" si="34"/>
        <v>贵阳</v>
      </c>
      <c r="G46" s="151" t="str">
        <f t="shared" ca="1" si="35"/>
        <v>岑吉祥 zf-jc62</v>
      </c>
      <c r="H46" s="151">
        <v>100</v>
      </c>
      <c r="I46" s="27"/>
    </row>
    <row r="47" spans="1:9" s="29" customFormat="1" ht="14.25">
      <c r="A47" s="74">
        <v>45</v>
      </c>
      <c r="B47" s="145" t="str">
        <f t="shared" ca="1" si="31"/>
        <v>兰女士（贵阳）</v>
      </c>
      <c r="C47" s="146">
        <f t="shared" ca="1" si="32"/>
        <v>4500</v>
      </c>
      <c r="D47" s="146">
        <f t="shared" ca="1" si="33"/>
        <v>3600</v>
      </c>
      <c r="E47" s="147">
        <f t="shared" ca="1" si="30"/>
        <v>900</v>
      </c>
      <c r="F47" s="148" t="str">
        <f t="shared" ca="1" si="34"/>
        <v>贵阳</v>
      </c>
      <c r="G47" s="151" t="str">
        <f t="shared" ca="1" si="35"/>
        <v>廖启绳zf-bc37</v>
      </c>
      <c r="H47" s="151">
        <v>150</v>
      </c>
      <c r="I47" s="27" t="s">
        <v>656</v>
      </c>
    </row>
    <row r="48" spans="1:9" s="29" customFormat="1" ht="60">
      <c r="A48" s="74">
        <v>46</v>
      </c>
      <c r="B48" s="205" t="str">
        <f t="shared" ca="1" si="31"/>
        <v>牛牛（徐州）</v>
      </c>
      <c r="C48" s="146">
        <f t="shared" ca="1" si="32"/>
        <v>12000</v>
      </c>
      <c r="D48" s="146">
        <f t="shared" ca="1" si="33"/>
        <v>12000</v>
      </c>
      <c r="E48" s="147">
        <f t="shared" ca="1" si="30"/>
        <v>0</v>
      </c>
      <c r="F48" s="148" t="str">
        <f t="shared" ca="1" si="34"/>
        <v>徐州</v>
      </c>
      <c r="G48" s="151" t="str">
        <f t="shared" ca="1" si="35"/>
        <v>岑安花zf-js50b
罗建美zf-jc58a
何勇zf-jc60b
王友鹏zf-js34b
曾雨柔zf-jc85a</v>
      </c>
      <c r="H48" s="151">
        <v>100</v>
      </c>
      <c r="I48" s="27" t="s">
        <v>675</v>
      </c>
    </row>
    <row r="49" spans="1:9" s="29" customFormat="1" ht="27" customHeight="1">
      <c r="A49" s="74">
        <v>47</v>
      </c>
      <c r="B49" s="145" t="str">
        <f ca="1">INDIRECT("4"&amp;(ROW(B8)-1)&amp;"!"&amp;"D2")</f>
        <v>Twinkle（遵义）</v>
      </c>
      <c r="C49" s="146">
        <f t="shared" ca="1" si="32"/>
        <v>4200</v>
      </c>
      <c r="D49" s="146">
        <f t="shared" ca="1" si="33"/>
        <v>4200</v>
      </c>
      <c r="E49" s="147">
        <f t="shared" ca="1" si="30"/>
        <v>0</v>
      </c>
      <c r="F49" s="148" t="str">
        <f t="shared" ca="1" si="34"/>
        <v>遵义</v>
      </c>
      <c r="G49" s="151" t="str">
        <f ca="1">INDIRECT("4"&amp;(ROW(F8)-1)&amp;"!"&amp;"F27")</f>
        <v>余顺婷zf-jc81b
蒙友合zf-bc16</v>
      </c>
      <c r="H49" s="151">
        <v>100</v>
      </c>
      <c r="I49" s="27" t="s">
        <v>327</v>
      </c>
    </row>
    <row r="50" spans="1:9" s="29" customFormat="1" ht="14.25">
      <c r="A50" s="226">
        <v>48</v>
      </c>
      <c r="B50" s="250" t="str">
        <f t="shared" ca="1" si="31"/>
        <v>蒋楠（贵阳）</v>
      </c>
      <c r="C50" s="146">
        <f t="shared" ca="1" si="32"/>
        <v>3000</v>
      </c>
      <c r="D50" s="146">
        <f t="shared" ca="1" si="33"/>
        <v>3000</v>
      </c>
      <c r="E50" s="147">
        <f t="shared" ca="1" si="30"/>
        <v>0</v>
      </c>
      <c r="F50" s="148" t="str">
        <f t="shared" ca="1" si="34"/>
        <v>贵阳</v>
      </c>
      <c r="G50" s="151" t="str">
        <f t="shared" ca="1" si="35"/>
        <v>陈锦露zf-jc86a</v>
      </c>
      <c r="H50" s="151">
        <v>100</v>
      </c>
      <c r="I50" s="27" t="s">
        <v>713</v>
      </c>
    </row>
    <row r="51" spans="1:9" s="29" customFormat="1" ht="14.25">
      <c r="A51" s="226">
        <v>49</v>
      </c>
      <c r="B51" s="145" t="str">
        <f t="shared" ca="1" si="31"/>
        <v>我行我素（贵阳）</v>
      </c>
      <c r="C51" s="146">
        <f t="shared" ca="1" si="32"/>
        <v>2700</v>
      </c>
      <c r="D51" s="146">
        <f t="shared" ca="1" si="33"/>
        <v>2700</v>
      </c>
      <c r="E51" s="147">
        <f t="shared" ca="1" si="30"/>
        <v>0</v>
      </c>
      <c r="F51" s="148" t="str">
        <f t="shared" ca="1" si="34"/>
        <v>贵阳</v>
      </c>
      <c r="G51" s="151" t="str">
        <f t="shared" ca="1" si="35"/>
        <v>杨胜芬 zf-jc43</v>
      </c>
      <c r="H51" s="151">
        <v>100</v>
      </c>
      <c r="I51" s="27" t="s">
        <v>328</v>
      </c>
    </row>
    <row r="52" spans="1:9" s="29" customFormat="1" ht="24">
      <c r="A52" s="74">
        <v>50</v>
      </c>
      <c r="B52" s="205" t="str">
        <f ca="1">INDIRECT("5"&amp;(ROW(B1)-1)&amp;"!"&amp;"D2")</f>
        <v>肖丽珍（贵阳）</v>
      </c>
      <c r="C52" s="146">
        <f ca="1">INDIRECT("5"&amp;(ROW(C1)-1)&amp;"!"&amp;"E25")</f>
        <v>4800</v>
      </c>
      <c r="D52" s="146">
        <f ca="1">INDIRECT("5"&amp;(ROW(D1)-1)&amp;"!"&amp;"F25")</f>
        <v>4800</v>
      </c>
      <c r="E52" s="147">
        <f ca="1">INDIRECT("5"&amp;(ROW(E1)-1)&amp;"!"&amp;"G25")</f>
        <v>0</v>
      </c>
      <c r="F52" s="148" t="str">
        <f ca="1">INDIRECT("5"&amp;(ROW(F1)-1)&amp;"!"&amp;"F28")</f>
        <v>贵阳</v>
      </c>
      <c r="G52" s="151" t="str">
        <f ca="1">INDIRECT("5"&amp;(ROW(F1)-1)&amp;"!"&amp;"F27")</f>
        <v>忙传zf-jc31a
罗胜芬zf-jc72</v>
      </c>
      <c r="H52" s="151">
        <v>100</v>
      </c>
      <c r="I52" s="27" t="s">
        <v>326</v>
      </c>
    </row>
    <row r="53" spans="1:9" s="29" customFormat="1" ht="14.25">
      <c r="A53" s="226">
        <v>51</v>
      </c>
      <c r="B53" s="145" t="str">
        <f t="shared" ref="B53:B61" ca="1" si="36">INDIRECT("5"&amp;(ROW(B2)-1)&amp;"!"&amp;"D2")</f>
        <v>杨舒焜（北京）</v>
      </c>
      <c r="C53" s="146">
        <f t="shared" ref="C53:C61" ca="1" si="37">INDIRECT("5"&amp;(ROW(C2)-1)&amp;"!"&amp;"E25")</f>
        <v>2400</v>
      </c>
      <c r="D53" s="146">
        <f t="shared" ref="D53:D61" ca="1" si="38">INDIRECT("5"&amp;(ROW(D2)-1)&amp;"!"&amp;"F25")</f>
        <v>2400</v>
      </c>
      <c r="E53" s="147">
        <f t="shared" ref="E53:E61" ca="1" si="39">INDIRECT("5"&amp;(ROW(E2)-1)&amp;"!"&amp;"G25")</f>
        <v>0</v>
      </c>
      <c r="F53" s="148" t="str">
        <f t="shared" ref="F53:F61" ca="1" si="40">INDIRECT("5"&amp;(ROW(F2)-1)&amp;"!"&amp;"F28")</f>
        <v>北京</v>
      </c>
      <c r="G53" s="151" t="str">
        <f t="shared" ref="G53:G61" ca="1" si="41">INDIRECT("5"&amp;(ROW(F2)-1)&amp;"!"&amp;"F27")</f>
        <v>岑阿黑 zf-jc71</v>
      </c>
      <c r="H53" s="151">
        <v>100</v>
      </c>
      <c r="I53" s="27"/>
    </row>
    <row r="54" spans="1:9" s="29" customFormat="1" ht="24">
      <c r="A54" s="74">
        <v>52</v>
      </c>
      <c r="B54" s="145" t="str">
        <f t="shared" ca="1" si="36"/>
        <v xml:space="preserve"> 蓝海 (贵阳)</v>
      </c>
      <c r="C54" s="146">
        <f t="shared" ca="1" si="37"/>
        <v>3600</v>
      </c>
      <c r="D54" s="146">
        <f t="shared" ca="1" si="38"/>
        <v>3300</v>
      </c>
      <c r="E54" s="147">
        <f t="shared" ca="1" si="39"/>
        <v>300</v>
      </c>
      <c r="F54" s="148" t="str">
        <f t="shared" ca="1" si="40"/>
        <v>贵阳</v>
      </c>
      <c r="G54" s="151" t="str">
        <f t="shared" ca="1" si="41"/>
        <v>杨婷zf-jc76
忙德东zf-js79a</v>
      </c>
      <c r="H54" s="151">
        <v>100</v>
      </c>
      <c r="I54" s="27" t="s">
        <v>329</v>
      </c>
    </row>
    <row r="55" spans="1:9" s="29" customFormat="1" ht="48">
      <c r="A55" s="226">
        <v>53</v>
      </c>
      <c r="B55" s="205" t="str">
        <f t="shared" ca="1" si="36"/>
        <v>流浪的狼（贵阳）</v>
      </c>
      <c r="C55" s="146">
        <f t="shared" ca="1" si="37"/>
        <v>8800</v>
      </c>
      <c r="D55" s="146">
        <f t="shared" ca="1" si="38"/>
        <v>8800</v>
      </c>
      <c r="E55" s="147">
        <f t="shared" ca="1" si="39"/>
        <v>0</v>
      </c>
      <c r="F55" s="148" t="str">
        <f t="shared" ca="1" si="40"/>
        <v>贵阳</v>
      </c>
      <c r="G55" s="151" t="str">
        <f t="shared" ca="1" si="41"/>
        <v>王廷牧zf-jc80a
王廷收zf-jc80b
王廷依zf-jc80c
王廷欢zf-jc80d</v>
      </c>
      <c r="H55" s="151">
        <v>100</v>
      </c>
      <c r="I55" s="27"/>
    </row>
    <row r="56" spans="1:9" s="29" customFormat="1" ht="14.25">
      <c r="A56" s="88">
        <v>54</v>
      </c>
      <c r="B56" s="145" t="str">
        <f t="shared" ca="1" si="36"/>
        <v>姚梅芳（贵阳）</v>
      </c>
      <c r="C56" s="146">
        <f t="shared" ca="1" si="37"/>
        <v>1500</v>
      </c>
      <c r="D56" s="146">
        <f t="shared" ca="1" si="38"/>
        <v>1200</v>
      </c>
      <c r="E56" s="147">
        <f t="shared" ca="1" si="39"/>
        <v>300</v>
      </c>
      <c r="F56" s="148" t="str">
        <f t="shared" ca="1" si="40"/>
        <v>贵阳</v>
      </c>
      <c r="G56" s="151" t="str">
        <f t="shared" ca="1" si="41"/>
        <v>罗 洪 zf-jc15a</v>
      </c>
      <c r="H56" s="151">
        <v>100</v>
      </c>
      <c r="I56" s="27"/>
    </row>
    <row r="57" spans="1:9" s="29" customFormat="1" ht="14.25">
      <c r="A57" s="88">
        <v>55</v>
      </c>
      <c r="B57" s="145" t="str">
        <f t="shared" ca="1" si="36"/>
        <v>艾成睿 （贵阳）</v>
      </c>
      <c r="C57" s="146">
        <f t="shared" ca="1" si="37"/>
        <v>1500</v>
      </c>
      <c r="D57" s="146">
        <f t="shared" ca="1" si="38"/>
        <v>1200</v>
      </c>
      <c r="E57" s="147">
        <f t="shared" ca="1" si="39"/>
        <v>300</v>
      </c>
      <c r="F57" s="148" t="str">
        <f t="shared" ca="1" si="40"/>
        <v>贵阳</v>
      </c>
      <c r="G57" s="151" t="str">
        <f t="shared" ca="1" si="41"/>
        <v>毛毛 zf-jc68</v>
      </c>
      <c r="H57" s="151">
        <v>100</v>
      </c>
      <c r="I57" s="27"/>
    </row>
    <row r="58" spans="1:9" s="29" customFormat="1" ht="14.25">
      <c r="A58" s="88">
        <v>56</v>
      </c>
      <c r="B58" s="145" t="str">
        <f t="shared" ca="1" si="36"/>
        <v>偉寶（江苏）</v>
      </c>
      <c r="C58" s="146">
        <f t="shared" ca="1" si="37"/>
        <v>1900</v>
      </c>
      <c r="D58" s="146">
        <f t="shared" ca="1" si="38"/>
        <v>1900</v>
      </c>
      <c r="E58" s="147">
        <f t="shared" ca="1" si="39"/>
        <v>0</v>
      </c>
      <c r="F58" s="148" t="str">
        <f t="shared" ca="1" si="40"/>
        <v>江苏江阴市</v>
      </c>
      <c r="G58" s="151" t="str">
        <f t="shared" ca="1" si="41"/>
        <v>余顺飞 zf-jc81a</v>
      </c>
      <c r="H58" s="151">
        <v>100</v>
      </c>
      <c r="I58" s="27"/>
    </row>
    <row r="59" spans="1:9" s="29" customFormat="1" ht="14.25">
      <c r="A59" s="88">
        <v>57</v>
      </c>
      <c r="B59" s="145" t="str">
        <f t="shared" ca="1" si="36"/>
        <v>诗词歌赋（贵阳）</v>
      </c>
      <c r="C59" s="146">
        <f t="shared" ca="1" si="37"/>
        <v>1800</v>
      </c>
      <c r="D59" s="146">
        <f t="shared" ca="1" si="38"/>
        <v>1800</v>
      </c>
      <c r="E59" s="147">
        <f t="shared" ca="1" si="39"/>
        <v>0</v>
      </c>
      <c r="F59" s="148" t="str">
        <f t="shared" ca="1" si="40"/>
        <v>贵阳</v>
      </c>
      <c r="G59" s="151" t="str">
        <f t="shared" ca="1" si="41"/>
        <v>罗勇 zf-jc15b</v>
      </c>
      <c r="H59" s="151">
        <v>100</v>
      </c>
      <c r="I59" s="27"/>
    </row>
    <row r="60" spans="1:9" s="29" customFormat="1" ht="24">
      <c r="A60" s="88">
        <v>58</v>
      </c>
      <c r="B60" s="145" t="str">
        <f t="shared" ca="1" si="36"/>
        <v>猫咪（北京）</v>
      </c>
      <c r="C60" s="146">
        <f t="shared" ca="1" si="37"/>
        <v>3600</v>
      </c>
      <c r="D60" s="146">
        <f t="shared" ca="1" si="38"/>
        <v>3600</v>
      </c>
      <c r="E60" s="147">
        <f t="shared" ca="1" si="39"/>
        <v>0</v>
      </c>
      <c r="F60" s="148" t="str">
        <f t="shared" ca="1" si="40"/>
        <v>北京</v>
      </c>
      <c r="G60" s="151" t="str">
        <f t="shared" ca="1" si="41"/>
        <v>王小流zf-jc75
杨小二zf-jc83a</v>
      </c>
      <c r="H60" s="197">
        <v>100</v>
      </c>
      <c r="I60" s="27"/>
    </row>
    <row r="61" spans="1:9" s="29" customFormat="1" ht="14.25">
      <c r="A61" s="88">
        <v>59</v>
      </c>
      <c r="B61" s="145" t="str">
        <f t="shared" ca="1" si="36"/>
        <v>牛福楠（北京）</v>
      </c>
      <c r="C61" s="146">
        <f t="shared" ca="1" si="37"/>
        <v>2300</v>
      </c>
      <c r="D61" s="146">
        <f t="shared" ca="1" si="38"/>
        <v>1700</v>
      </c>
      <c r="E61" s="147">
        <f t="shared" ca="1" si="39"/>
        <v>600</v>
      </c>
      <c r="F61" s="148" t="str">
        <f t="shared" ca="1" si="40"/>
        <v>北京</v>
      </c>
      <c r="G61" s="151" t="str">
        <f t="shared" ca="1" si="41"/>
        <v>罗阿草 zf-jc82</v>
      </c>
      <c r="H61" s="197">
        <v>100</v>
      </c>
      <c r="I61" s="198" t="s">
        <v>337</v>
      </c>
    </row>
    <row r="62" spans="1:9" s="29" customFormat="1" ht="14.25">
      <c r="A62" s="249">
        <v>60</v>
      </c>
      <c r="B62" s="250" t="str">
        <f ca="1">INDIRECT("6"&amp;(ROW(B1)-1)&amp;"!"&amp;"D2")</f>
        <v>已停止资助的助养人</v>
      </c>
      <c r="C62" s="251">
        <f ca="1">INDIRECT("6"&amp;(ROW(C1)-1)&amp;"!"&amp;"E25")</f>
        <v>19220</v>
      </c>
      <c r="D62" s="251">
        <f ca="1">INDIRECT("6"&amp;(ROW(D1)-1)&amp;"!"&amp;"F25")</f>
        <v>19220</v>
      </c>
      <c r="E62" s="252">
        <f ca="1">INDIRECT("6"&amp;(ROW(E1)-1)&amp;"!"&amp;"G25")</f>
        <v>0</v>
      </c>
      <c r="F62" s="253" t="str">
        <f ca="1">INDIRECT("6"&amp;(ROW(F1)-1)&amp;"!"&amp;"F28")</f>
        <v>全国</v>
      </c>
      <c r="G62" s="197" t="str">
        <f ca="1">INDIRECT("6"&amp;(ROW(F1)-1)&amp;"!"&amp;"F27")</f>
        <v>潘妹等人</v>
      </c>
      <c r="H62" s="197" t="s">
        <v>362</v>
      </c>
      <c r="I62" s="198" t="s">
        <v>363</v>
      </c>
    </row>
    <row r="63" spans="1:9" s="29" customFormat="1" ht="48">
      <c r="A63" s="88">
        <v>61</v>
      </c>
      <c r="B63" s="54" t="str">
        <f ca="1">INDIRECT("6"&amp;(ROW(B2)-1)&amp;"!"&amp;"D2")</f>
        <v>邝芷瑗（贵阳）</v>
      </c>
      <c r="C63" s="55">
        <f t="shared" ref="C63:C71" ca="1" si="42">INDIRECT("6"&amp;(ROW(C2)-1)&amp;"!"&amp;"E25")</f>
        <v>7200</v>
      </c>
      <c r="D63" s="55">
        <f t="shared" ref="D63:D71" ca="1" si="43">INDIRECT("6"&amp;(ROW(D2)-1)&amp;"!"&amp;"F25")</f>
        <v>7200</v>
      </c>
      <c r="E63" s="56">
        <f t="shared" ref="E63:E71" ca="1" si="44">INDIRECT("6"&amp;(ROW(E2)-1)&amp;"!"&amp;"G25")</f>
        <v>0</v>
      </c>
      <c r="F63" s="57" t="str">
        <f t="shared" ref="F63:F71" ca="1" si="45">INDIRECT("6"&amp;(ROW(F2)-1)&amp;"!"&amp;"F28")</f>
        <v>贵阳</v>
      </c>
      <c r="G63" s="132" t="str">
        <f t="shared" ref="G63:G71" ca="1" si="46">INDIRECT("6"&amp;(ROW(F2)-1)&amp;"!"&amp;"F27")</f>
        <v>岑仕兰zf-jc08b                 罗福之-zf-jc29                韦正芬-zf-jc73               余祥云-zf-jc78</v>
      </c>
      <c r="H63" s="132">
        <v>100</v>
      </c>
      <c r="I63" s="27" t="s">
        <v>699</v>
      </c>
    </row>
    <row r="64" spans="1:9" s="29" customFormat="1" ht="111.75" customHeight="1">
      <c r="A64" s="249">
        <v>62</v>
      </c>
      <c r="B64" s="250" t="str">
        <f t="shared" ref="B64:B71" ca="1" si="47">INDIRECT("6"&amp;(ROW(B3)-1)&amp;"!"&amp;"D2")</f>
        <v>爱心汇贞丰志愿者</v>
      </c>
      <c r="C64" s="251">
        <f ca="1">INDIRECT("6"&amp;(ROW(C3)-1)&amp;"!"&amp;"E44")</f>
        <v>16260</v>
      </c>
      <c r="D64" s="251">
        <f ca="1">INDIRECT("6"&amp;(ROW(D3)-1)&amp;"!"&amp;"F44")</f>
        <v>16260</v>
      </c>
      <c r="E64" s="252">
        <f ca="1">INDIRECT("6"&amp;(ROW(E3)-1)&amp;"!"&amp;"G44")</f>
        <v>0</v>
      </c>
      <c r="F64" s="253" t="str">
        <f ca="1">INDIRECT("6"&amp;(ROW(F3)-1)&amp;"!"&amp;"F47")</f>
        <v>上海</v>
      </c>
      <c r="G64" s="197" t="str">
        <f ca="1">INDIRECT("6"&amp;(ROW(F3)-1)&amp;"!"&amp;"F46")</f>
        <v>黄福草、岑帮建、杨胜忠、王占飞、罗阿笨、杨胜顶、杨阿别、岑建通、岑安安、韦成妹、王青灿、韦军、侬朝凤、韦万伦、杨胜周、侬朝敏、杨立龙、潘正平</v>
      </c>
      <c r="H64" s="197">
        <v>100</v>
      </c>
      <c r="I64" s="198" t="s">
        <v>405</v>
      </c>
    </row>
    <row r="65" spans="1:9" s="29" customFormat="1" ht="14.25">
      <c r="A65" s="249">
        <v>63</v>
      </c>
      <c r="B65" s="54" t="str">
        <f t="shared" ca="1" si="47"/>
        <v>秦娜 （昆明）</v>
      </c>
      <c r="C65" s="251">
        <f t="shared" ca="1" si="42"/>
        <v>1400</v>
      </c>
      <c r="D65" s="251">
        <f t="shared" ca="1" si="43"/>
        <v>1400</v>
      </c>
      <c r="E65" s="252">
        <f t="shared" ca="1" si="44"/>
        <v>0</v>
      </c>
      <c r="F65" s="253" t="str">
        <f t="shared" ca="1" si="45"/>
        <v>昆明</v>
      </c>
      <c r="G65" s="197" t="str">
        <f t="shared" ca="1" si="46"/>
        <v>杨立青 zf-jc87a</v>
      </c>
      <c r="H65" s="197">
        <v>100</v>
      </c>
      <c r="I65" s="198" t="s">
        <v>410</v>
      </c>
    </row>
    <row r="66" spans="1:9" s="29" customFormat="1" ht="51.75" customHeight="1">
      <c r="A66" s="249">
        <v>64</v>
      </c>
      <c r="B66" s="250" t="str">
        <f t="shared" ca="1" si="47"/>
        <v>四月雪（贵阳）</v>
      </c>
      <c r="C66" s="251">
        <f t="shared" ca="1" si="42"/>
        <v>5200</v>
      </c>
      <c r="D66" s="251">
        <f t="shared" ca="1" si="43"/>
        <v>5200</v>
      </c>
      <c r="E66" s="252">
        <f t="shared" ca="1" si="44"/>
        <v>0</v>
      </c>
      <c r="F66" s="253" t="str">
        <f t="shared" ca="1" si="45"/>
        <v>贵阳</v>
      </c>
      <c r="G66" s="197" t="str">
        <f t="shared" ca="1" si="46"/>
        <v>韦成龙zf-js71a
韦成方zf-js71c
岑娟娟zf-js72a
岑端端zf-js72b</v>
      </c>
      <c r="H66" s="197">
        <v>100</v>
      </c>
      <c r="I66" s="198" t="s">
        <v>652</v>
      </c>
    </row>
    <row r="67" spans="1:9" s="29" customFormat="1" ht="14.25">
      <c r="A67" s="249">
        <v>65</v>
      </c>
      <c r="B67" s="250" t="str">
        <f t="shared" ca="1" si="47"/>
        <v>灰太狼（贞丰）</v>
      </c>
      <c r="C67" s="251">
        <f t="shared" ca="1" si="42"/>
        <v>1200</v>
      </c>
      <c r="D67" s="251">
        <f t="shared" ca="1" si="43"/>
        <v>1200</v>
      </c>
      <c r="E67" s="252">
        <f t="shared" ca="1" si="44"/>
        <v>0</v>
      </c>
      <c r="F67" s="253" t="str">
        <f t="shared" ca="1" si="45"/>
        <v>贞丰</v>
      </c>
      <c r="G67" s="197" t="str">
        <f t="shared" ca="1" si="46"/>
        <v>罗思思zf-js74a</v>
      </c>
      <c r="H67" s="197">
        <v>100</v>
      </c>
      <c r="I67" s="198" t="s">
        <v>478</v>
      </c>
    </row>
    <row r="68" spans="1:9" s="29" customFormat="1" ht="24" customHeight="1">
      <c r="A68" s="249">
        <v>66</v>
      </c>
      <c r="B68" s="250" t="str">
        <f t="shared" ca="1" si="47"/>
        <v>燕子（贵阳）</v>
      </c>
      <c r="C68" s="251">
        <f t="shared" ca="1" si="42"/>
        <v>2400</v>
      </c>
      <c r="D68" s="251">
        <f t="shared" ca="1" si="43"/>
        <v>2400</v>
      </c>
      <c r="E68" s="252">
        <f t="shared" ca="1" si="44"/>
        <v>0</v>
      </c>
      <c r="F68" s="253" t="str">
        <f t="shared" ca="1" si="45"/>
        <v>贵阳</v>
      </c>
      <c r="G68" s="197" t="str">
        <f t="shared" ca="1" si="46"/>
        <v>陆启珍 zf-js16c
王青帅 zf-js75b</v>
      </c>
      <c r="H68" s="197">
        <v>100</v>
      </c>
      <c r="I68" s="198" t="s">
        <v>479</v>
      </c>
    </row>
    <row r="69" spans="1:9" s="29" customFormat="1" ht="14.25" customHeight="1">
      <c r="A69" s="88">
        <v>67</v>
      </c>
      <c r="B69" s="54" t="str">
        <f t="shared" ca="1" si="47"/>
        <v>郝言会（重庆）</v>
      </c>
      <c r="C69" s="55">
        <f t="shared" ca="1" si="42"/>
        <v>600</v>
      </c>
      <c r="D69" s="55">
        <f t="shared" ca="1" si="43"/>
        <v>600</v>
      </c>
      <c r="E69" s="56">
        <f t="shared" ca="1" si="44"/>
        <v>0</v>
      </c>
      <c r="F69" s="57" t="str">
        <f t="shared" ca="1" si="45"/>
        <v>重庆</v>
      </c>
      <c r="G69" s="132" t="str">
        <f t="shared" ca="1" si="46"/>
        <v>忙彤彤zf-jc52b</v>
      </c>
      <c r="H69" s="132">
        <v>100</v>
      </c>
      <c r="I69" s="27" t="s">
        <v>595</v>
      </c>
    </row>
    <row r="70" spans="1:9" s="29" customFormat="1" ht="14.25" customHeight="1">
      <c r="A70" s="88">
        <v>68</v>
      </c>
      <c r="B70" s="54" t="str">
        <f ca="1">INDIRECT("6"&amp;(ROW(B9)-1)&amp;"!"&amp;"D2")</f>
        <v>王易丽（重庆）</v>
      </c>
      <c r="C70" s="55">
        <f t="shared" ca="1" si="42"/>
        <v>600</v>
      </c>
      <c r="D70" s="55">
        <f t="shared" ca="1" si="43"/>
        <v>600</v>
      </c>
      <c r="E70" s="56">
        <f t="shared" ca="1" si="44"/>
        <v>0</v>
      </c>
      <c r="F70" s="57" t="str">
        <f t="shared" ca="1" si="45"/>
        <v>重庆</v>
      </c>
      <c r="G70" s="132" t="str">
        <f t="shared" ca="1" si="46"/>
        <v>李志修 zf-jc13b</v>
      </c>
      <c r="H70" s="132">
        <v>100</v>
      </c>
      <c r="I70" s="27" t="s">
        <v>595</v>
      </c>
    </row>
    <row r="71" spans="1:9" s="29" customFormat="1" ht="24" customHeight="1">
      <c r="A71" s="249">
        <v>69</v>
      </c>
      <c r="B71" s="232" t="str">
        <f t="shared" ca="1" si="47"/>
        <v>吴蕊君（贵阳）</v>
      </c>
      <c r="C71" s="251">
        <f t="shared" ca="1" si="42"/>
        <v>800</v>
      </c>
      <c r="D71" s="251">
        <f t="shared" ca="1" si="43"/>
        <v>800</v>
      </c>
      <c r="E71" s="252">
        <f t="shared" ca="1" si="44"/>
        <v>0</v>
      </c>
      <c r="F71" s="253" t="str">
        <f t="shared" ca="1" si="45"/>
        <v>贵阳</v>
      </c>
      <c r="G71" s="197" t="str">
        <f t="shared" ca="1" si="46"/>
        <v>陈锦云zf-jc86b
岑福芬zf-jc26</v>
      </c>
      <c r="H71" s="197">
        <v>100</v>
      </c>
      <c r="I71" s="27" t="s">
        <v>594</v>
      </c>
    </row>
    <row r="72" spans="1:9" s="29" customFormat="1" ht="14.25">
      <c r="A72" s="249">
        <v>70</v>
      </c>
      <c r="B72" s="250" t="str">
        <f ca="1">INDIRECT("7"&amp;(ROW(B1)-1)&amp;"!"&amp;"D2")</f>
        <v>凭海风（山东莱州）</v>
      </c>
      <c r="C72" s="251">
        <f ca="1">INDIRECT("7"&amp;(ROW(C1)-1)&amp;"!"&amp;"E25")</f>
        <v>1300</v>
      </c>
      <c r="D72" s="251">
        <f ca="1">INDIRECT("7"&amp;(ROW(D1)-1)&amp;"!"&amp;"F25")</f>
        <v>900</v>
      </c>
      <c r="E72" s="252">
        <f ca="1">INDIRECT("7"&amp;(ROW(E1)-1)&amp;"!"&amp;"G25")</f>
        <v>400</v>
      </c>
      <c r="F72" s="253" t="str">
        <f ca="1">INDIRECT("7"&amp;(ROW(F1)-1)&amp;"!"&amp;"F28")</f>
        <v>山东莱州</v>
      </c>
      <c r="G72" s="197" t="str">
        <f ca="1">INDIRECT("7"&amp;(ROW(F1)-1)&amp;"!"&amp;"F27")</f>
        <v>岑福春 zf-bc01b</v>
      </c>
      <c r="H72" s="197">
        <v>100</v>
      </c>
      <c r="I72" s="198" t="s">
        <v>622</v>
      </c>
    </row>
    <row r="73" spans="1:9" s="29" customFormat="1" ht="26.25" customHeight="1">
      <c r="A73" s="249">
        <v>71</v>
      </c>
      <c r="B73" s="250" t="str">
        <f t="shared" ref="B73:B81" ca="1" si="48">INDIRECT("7"&amp;(ROW(B2)-1)&amp;"!"&amp;"D2")</f>
        <v>唐海敏（贵阳）</v>
      </c>
      <c r="C73" s="251">
        <f t="shared" ref="C73:C81" ca="1" si="49">INDIRECT("7"&amp;(ROW(C2)-1)&amp;"!"&amp;"E25")</f>
        <v>2400</v>
      </c>
      <c r="D73" s="251">
        <f t="shared" ref="D73:D81" ca="1" si="50">INDIRECT("7"&amp;(ROW(D2)-1)&amp;"!"&amp;"F25")</f>
        <v>1800</v>
      </c>
      <c r="E73" s="252">
        <f t="shared" ref="E73:E81" ca="1" si="51">INDIRECT("7"&amp;(ROW(E2)-1)&amp;"!"&amp;"G25")</f>
        <v>600</v>
      </c>
      <c r="F73" s="253" t="str">
        <f t="shared" ref="F73:F81" ca="1" si="52">INDIRECT("7"&amp;(ROW(F2)-1)&amp;"!"&amp;"F28")</f>
        <v>贵阳</v>
      </c>
      <c r="G73" s="197" t="str">
        <f t="shared" ref="G73:G81" ca="1" si="53">INDIRECT("7"&amp;(ROW(F2)-1)&amp;"!"&amp;"F27")</f>
        <v>岑福英 zf-bc01a
韦万分zf-bc02</v>
      </c>
      <c r="H73" s="197">
        <v>100</v>
      </c>
      <c r="I73" s="198" t="s">
        <v>623</v>
      </c>
    </row>
    <row r="74" spans="1:9" s="29" customFormat="1" ht="14.25">
      <c r="A74" s="249">
        <v>72</v>
      </c>
      <c r="B74" s="250" t="str">
        <f t="shared" ca="1" si="48"/>
        <v>王艳华（河北邯郸）</v>
      </c>
      <c r="C74" s="251">
        <f t="shared" ca="1" si="49"/>
        <v>800</v>
      </c>
      <c r="D74" s="251">
        <f t="shared" ca="1" si="50"/>
        <v>800</v>
      </c>
      <c r="E74" s="252">
        <f t="shared" ca="1" si="51"/>
        <v>0</v>
      </c>
      <c r="F74" s="253" t="str">
        <f t="shared" ca="1" si="52"/>
        <v>河北邯郸</v>
      </c>
      <c r="G74" s="197" t="str">
        <f t="shared" ca="1" si="53"/>
        <v>罗丽 zf-bc03</v>
      </c>
      <c r="H74" s="197">
        <v>100</v>
      </c>
      <c r="I74" s="198" t="s">
        <v>629</v>
      </c>
    </row>
    <row r="75" spans="1:9" s="29" customFormat="1" ht="14.25">
      <c r="A75" s="249">
        <v>73</v>
      </c>
      <c r="B75" s="54" t="str">
        <f t="shared" ca="1" si="48"/>
        <v>谢允开（北京）</v>
      </c>
      <c r="C75" s="251">
        <f t="shared" ca="1" si="49"/>
        <v>800</v>
      </c>
      <c r="D75" s="251">
        <f t="shared" ca="1" si="50"/>
        <v>800</v>
      </c>
      <c r="E75" s="252">
        <f t="shared" ca="1" si="51"/>
        <v>0</v>
      </c>
      <c r="F75" s="253" t="str">
        <f t="shared" ca="1" si="52"/>
        <v>北京</v>
      </c>
      <c r="G75" s="197" t="str">
        <f t="shared" ca="1" si="53"/>
        <v>韦万兴 zf-bc32</v>
      </c>
      <c r="H75" s="197">
        <v>100</v>
      </c>
      <c r="I75" s="198" t="s">
        <v>714</v>
      </c>
    </row>
    <row r="76" spans="1:9" s="29" customFormat="1" ht="14.25">
      <c r="A76" s="88">
        <v>74</v>
      </c>
      <c r="B76" s="54" t="str">
        <f ca="1">INDIRECT("7"&amp;(ROW(B5)-1)&amp;"!"&amp;"D2")</f>
        <v>韩森（广东佛山）</v>
      </c>
      <c r="C76" s="55">
        <f t="shared" ca="1" si="49"/>
        <v>800</v>
      </c>
      <c r="D76" s="55">
        <f t="shared" ca="1" si="50"/>
        <v>800</v>
      </c>
      <c r="E76" s="56">
        <f t="shared" ca="1" si="51"/>
        <v>0</v>
      </c>
      <c r="F76" s="57" t="str">
        <f t="shared" ca="1" si="52"/>
        <v>广东佛山</v>
      </c>
      <c r="G76" s="132" t="str">
        <f t="shared" ca="1" si="53"/>
        <v>罗阿忙 zf-bc36</v>
      </c>
      <c r="H76" s="132">
        <v>100</v>
      </c>
      <c r="I76" s="27" t="s">
        <v>645</v>
      </c>
    </row>
    <row r="77" spans="1:9" s="29" customFormat="1" ht="27.75" customHeight="1">
      <c r="A77" s="88">
        <v>75</v>
      </c>
      <c r="B77" s="54" t="str">
        <f t="shared" ca="1" si="48"/>
        <v>康女士（贵州贵阳）</v>
      </c>
      <c r="C77" s="55">
        <f t="shared" ca="1" si="49"/>
        <v>2400</v>
      </c>
      <c r="D77" s="55">
        <f t="shared" ca="1" si="50"/>
        <v>1200</v>
      </c>
      <c r="E77" s="56">
        <f t="shared" ca="1" si="51"/>
        <v>1200</v>
      </c>
      <c r="F77" s="57" t="str">
        <f t="shared" ca="1" si="52"/>
        <v>贵州贵阳</v>
      </c>
      <c r="G77" s="132" t="str">
        <f t="shared" ca="1" si="53"/>
        <v>韦正方zf-js73a
韦万丽zf-jc37b</v>
      </c>
      <c r="H77" s="132">
        <v>100</v>
      </c>
      <c r="I77" s="27" t="s">
        <v>653</v>
      </c>
    </row>
    <row r="78" spans="1:9" ht="14.25">
      <c r="A78" s="234">
        <v>76</v>
      </c>
      <c r="B78" s="235" t="str">
        <f t="shared" ca="1" si="48"/>
        <v>资助人姓名（住址）</v>
      </c>
      <c r="C78" s="236">
        <f t="shared" ca="1" si="49"/>
        <v>0</v>
      </c>
      <c r="D78" s="236">
        <f t="shared" ca="1" si="50"/>
        <v>0</v>
      </c>
      <c r="E78" s="237">
        <f t="shared" ca="1" si="51"/>
        <v>0</v>
      </c>
      <c r="F78" s="238" t="str">
        <f t="shared" ca="1" si="52"/>
        <v xml:space="preserve">XXX </v>
      </c>
      <c r="G78" s="239" t="str">
        <f t="shared" ca="1" si="53"/>
        <v>XXX zf-jcXXX</v>
      </c>
      <c r="H78" s="239"/>
      <c r="I78" s="240"/>
    </row>
    <row r="79" spans="1:9" ht="14.25">
      <c r="A79" s="234">
        <v>77</v>
      </c>
      <c r="B79" s="235" t="str">
        <f t="shared" ca="1" si="48"/>
        <v>资助人姓名（住址）</v>
      </c>
      <c r="C79" s="236">
        <f t="shared" ca="1" si="49"/>
        <v>0</v>
      </c>
      <c r="D79" s="236">
        <f t="shared" ca="1" si="50"/>
        <v>0</v>
      </c>
      <c r="E79" s="237">
        <f t="shared" ca="1" si="51"/>
        <v>0</v>
      </c>
      <c r="F79" s="238" t="str">
        <f t="shared" ca="1" si="52"/>
        <v xml:space="preserve">XXX </v>
      </c>
      <c r="G79" s="239" t="str">
        <f t="shared" ca="1" si="53"/>
        <v>XXX zf-jcXXX</v>
      </c>
      <c r="H79" s="239"/>
      <c r="I79" s="240"/>
    </row>
    <row r="80" spans="1:9" ht="14.25">
      <c r="A80" s="234">
        <v>78</v>
      </c>
      <c r="B80" s="235" t="str">
        <f t="shared" ca="1" si="48"/>
        <v>资助人姓名（住址）</v>
      </c>
      <c r="C80" s="236">
        <f t="shared" ca="1" si="49"/>
        <v>0</v>
      </c>
      <c r="D80" s="236">
        <f t="shared" ca="1" si="50"/>
        <v>0</v>
      </c>
      <c r="E80" s="237">
        <f t="shared" ca="1" si="51"/>
        <v>0</v>
      </c>
      <c r="F80" s="238" t="str">
        <f t="shared" ca="1" si="52"/>
        <v xml:space="preserve">XXX </v>
      </c>
      <c r="G80" s="239" t="str">
        <f t="shared" ca="1" si="53"/>
        <v>XXX zf-jcXXX</v>
      </c>
      <c r="H80" s="239"/>
      <c r="I80" s="240"/>
    </row>
    <row r="81" spans="1:9" ht="14.25">
      <c r="A81" s="234">
        <v>79</v>
      </c>
      <c r="B81" s="235" t="str">
        <f t="shared" ca="1" si="48"/>
        <v>资助人姓名（住址）</v>
      </c>
      <c r="C81" s="236">
        <f t="shared" ca="1" si="49"/>
        <v>0</v>
      </c>
      <c r="D81" s="236">
        <f t="shared" ca="1" si="50"/>
        <v>0</v>
      </c>
      <c r="E81" s="237">
        <f t="shared" ca="1" si="51"/>
        <v>0</v>
      </c>
      <c r="F81" s="238" t="str">
        <f t="shared" ca="1" si="52"/>
        <v xml:space="preserve">XXX </v>
      </c>
      <c r="G81" s="239" t="str">
        <f t="shared" ca="1" si="53"/>
        <v>XXX zf-jcXXX</v>
      </c>
      <c r="H81" s="239"/>
      <c r="I81" s="240"/>
    </row>
    <row r="82" spans="1:9" ht="14.25">
      <c r="A82" s="234">
        <v>80</v>
      </c>
      <c r="B82" s="235" t="str">
        <f ca="1">INDIRECT("8"&amp;(ROW(B1)-1)&amp;"!"&amp;"D2")</f>
        <v>资助人姓名（住址）</v>
      </c>
      <c r="C82" s="236">
        <f ca="1">INDIRECT("8"&amp;(ROW(C1)-1)&amp;"!"&amp;"E25")</f>
        <v>0</v>
      </c>
      <c r="D82" s="236">
        <f ca="1">INDIRECT("8"&amp;(ROW(D1)-1)&amp;"!"&amp;"F25")</f>
        <v>0</v>
      </c>
      <c r="E82" s="237">
        <f ca="1">INDIRECT("8"&amp;(ROW(E1)-1)&amp;"!"&amp;"G25")</f>
        <v>0</v>
      </c>
      <c r="F82" s="238" t="str">
        <f ca="1">INDIRECT("8"&amp;(ROW(F1)-1)&amp;"!"&amp;"F28")</f>
        <v xml:space="preserve">XXX </v>
      </c>
      <c r="G82" s="239" t="str">
        <f ca="1">INDIRECT("8"&amp;(ROW(F1)-1)&amp;"!"&amp;"F27")</f>
        <v>XXX zf-jcXXX</v>
      </c>
      <c r="H82" s="239"/>
      <c r="I82" s="240"/>
    </row>
    <row r="83" spans="1:9" ht="20.100000000000001" customHeight="1">
      <c r="A83" s="58"/>
      <c r="B83" s="58"/>
      <c r="C83" s="59">
        <f ca="1">SUM(C3:C82)</f>
        <v>633880</v>
      </c>
      <c r="D83" s="59">
        <f ca="1">SUM(D3:D82)</f>
        <v>626600</v>
      </c>
      <c r="E83" s="59">
        <f ca="1">C83-D83</f>
        <v>7280</v>
      </c>
      <c r="F83" s="20"/>
      <c r="G83" s="20"/>
      <c r="H83" s="20"/>
      <c r="I83" s="20"/>
    </row>
    <row r="84" spans="1:9" ht="20.100000000000001" customHeight="1">
      <c r="A84" s="57"/>
      <c r="B84" s="57" t="s">
        <v>33</v>
      </c>
      <c r="C84" s="297">
        <f ca="1">C83</f>
        <v>633880</v>
      </c>
      <c r="D84" s="297"/>
      <c r="E84" s="297"/>
      <c r="F84" s="28"/>
      <c r="G84" s="28"/>
      <c r="H84" s="28"/>
      <c r="I84" s="6"/>
    </row>
    <row r="85" spans="1:9" ht="20.100000000000001" customHeight="1">
      <c r="A85" s="57"/>
      <c r="B85" s="57" t="s">
        <v>34</v>
      </c>
      <c r="C85" s="297">
        <f ca="1">D83</f>
        <v>626600</v>
      </c>
      <c r="D85" s="297"/>
      <c r="E85" s="297"/>
      <c r="F85" s="28"/>
      <c r="G85" s="28"/>
      <c r="H85" s="28"/>
      <c r="I85" s="6"/>
    </row>
    <row r="86" spans="1:9" ht="20.100000000000001" customHeight="1">
      <c r="A86" s="57"/>
      <c r="B86" s="57" t="s">
        <v>30</v>
      </c>
      <c r="C86" s="297">
        <f ca="1">E83</f>
        <v>7280</v>
      </c>
      <c r="D86" s="297"/>
      <c r="E86" s="297"/>
      <c r="F86" s="57"/>
      <c r="G86" s="28"/>
      <c r="H86" s="28"/>
      <c r="I86" s="6"/>
    </row>
    <row r="87" spans="1:9" ht="20.100000000000001" customHeight="1">
      <c r="A87" s="57" t="s">
        <v>175</v>
      </c>
      <c r="B87" s="57" t="s">
        <v>165</v>
      </c>
      <c r="C87" s="57"/>
      <c r="D87" s="57" t="s">
        <v>29</v>
      </c>
      <c r="E87" s="57" t="s">
        <v>113</v>
      </c>
      <c r="F87" s="57"/>
      <c r="G87" s="28"/>
      <c r="H87" s="28"/>
      <c r="I87" s="6"/>
    </row>
    <row r="88" spans="1:9" ht="20.100000000000001" customHeight="1">
      <c r="A88" s="57"/>
      <c r="B88" s="28"/>
      <c r="C88" s="28"/>
      <c r="D88" s="28" t="s">
        <v>32</v>
      </c>
      <c r="E88" s="60">
        <v>43025</v>
      </c>
      <c r="F88" s="61"/>
      <c r="G88" s="28"/>
      <c r="H88" s="28"/>
      <c r="I88" s="6"/>
    </row>
    <row r="89" spans="1:9" ht="22.5" customHeight="1">
      <c r="A89" s="299" t="s">
        <v>414</v>
      </c>
      <c r="B89" s="299"/>
      <c r="C89" s="299"/>
      <c r="D89" s="299"/>
      <c r="E89" s="299"/>
      <c r="F89" s="299"/>
      <c r="G89" s="299"/>
      <c r="H89" s="299"/>
      <c r="I89" s="299"/>
    </row>
    <row r="90" spans="1:9" ht="14.25">
      <c r="A90" s="62"/>
    </row>
    <row r="91" spans="1:9">
      <c r="A91" s="1"/>
    </row>
    <row r="92" spans="1:9" ht="14.25">
      <c r="A92" s="62"/>
    </row>
    <row r="93" spans="1:9" ht="14.25">
      <c r="A93" s="62"/>
    </row>
    <row r="94" spans="1:9" ht="14.25">
      <c r="A94" s="62"/>
    </row>
    <row r="95" spans="1:9" ht="14.25">
      <c r="A95" s="62"/>
    </row>
    <row r="96" spans="1:9" ht="14.25">
      <c r="A96" s="62"/>
    </row>
    <row r="97" spans="1:1" ht="14.25">
      <c r="A97" s="62"/>
    </row>
    <row r="98" spans="1:1" ht="14.25">
      <c r="A98" s="62"/>
    </row>
    <row r="99" spans="1:1" ht="14.25">
      <c r="A99" s="62"/>
    </row>
    <row r="100" spans="1:1" ht="14.25">
      <c r="A100" s="62"/>
    </row>
    <row r="101" spans="1:1" ht="14.25">
      <c r="A101" s="62"/>
    </row>
    <row r="102" spans="1:1" ht="14.25">
      <c r="A102" s="62"/>
    </row>
    <row r="103" spans="1:1" ht="14.25">
      <c r="A103" s="62"/>
    </row>
    <row r="104" spans="1:1" ht="14.25">
      <c r="A104" s="62"/>
    </row>
    <row r="105" spans="1:1" ht="14.25">
      <c r="A105" s="62"/>
    </row>
    <row r="106" spans="1:1" ht="14.25">
      <c r="A106" s="62"/>
    </row>
    <row r="107" spans="1:1" ht="14.25">
      <c r="A107" s="62"/>
    </row>
    <row r="108" spans="1:1" ht="14.25">
      <c r="A108" s="62"/>
    </row>
    <row r="109" spans="1:1" ht="14.25">
      <c r="A109" s="62"/>
    </row>
    <row r="110" spans="1:1" ht="14.25">
      <c r="A110" s="62"/>
    </row>
    <row r="111" spans="1:1" ht="14.25">
      <c r="A111" s="62"/>
    </row>
    <row r="112" spans="1:1" ht="14.25">
      <c r="A112" s="62"/>
    </row>
    <row r="113" spans="1:1" ht="14.25">
      <c r="A113" s="62"/>
    </row>
    <row r="114" spans="1:1" ht="14.25">
      <c r="A114" s="62"/>
    </row>
    <row r="115" spans="1:1" ht="14.25">
      <c r="A115" s="62"/>
    </row>
    <row r="116" spans="1:1" ht="14.25">
      <c r="A116" s="62"/>
    </row>
    <row r="117" spans="1:1" ht="14.25">
      <c r="A117" s="62"/>
    </row>
    <row r="118" spans="1:1" ht="14.25">
      <c r="A118" s="62"/>
    </row>
    <row r="119" spans="1:1" ht="14.25">
      <c r="A119" s="62"/>
    </row>
    <row r="120" spans="1:1" ht="14.25">
      <c r="A120" s="62"/>
    </row>
    <row r="121" spans="1:1" ht="14.25">
      <c r="A121" s="62"/>
    </row>
    <row r="122" spans="1:1" ht="14.25">
      <c r="A122" s="62"/>
    </row>
    <row r="123" spans="1:1" ht="14.25">
      <c r="A123" s="62"/>
    </row>
    <row r="124" spans="1:1" ht="14.25">
      <c r="A124" s="62"/>
    </row>
    <row r="125" spans="1:1" ht="14.25">
      <c r="A125" s="62"/>
    </row>
    <row r="126" spans="1:1" ht="14.25">
      <c r="A126" s="62"/>
    </row>
    <row r="127" spans="1:1" ht="14.25">
      <c r="A127" s="62"/>
    </row>
    <row r="128" spans="1:1" ht="14.25">
      <c r="A128" s="62"/>
    </row>
    <row r="129" spans="1:1" ht="14.25">
      <c r="A129" s="62"/>
    </row>
    <row r="130" spans="1:1" ht="14.25">
      <c r="A130" s="62"/>
    </row>
    <row r="131" spans="1:1" ht="14.25">
      <c r="A131" s="62"/>
    </row>
    <row r="132" spans="1:1" ht="14.25">
      <c r="A132" s="62"/>
    </row>
    <row r="133" spans="1:1" ht="14.25">
      <c r="A133" s="62"/>
    </row>
  </sheetData>
  <autoFilter ref="A2:I89"/>
  <mergeCells count="5">
    <mergeCell ref="C84:E84"/>
    <mergeCell ref="C85:E85"/>
    <mergeCell ref="C86:E86"/>
    <mergeCell ref="A1:I1"/>
    <mergeCell ref="A89:I89"/>
  </mergeCells>
  <phoneticPr fontId="2" type="noConversion"/>
  <hyperlinks>
    <hyperlink ref="A3" location="01!a1" display="01!a1"/>
    <hyperlink ref="A4" location="02!a1" display="02!a1"/>
    <hyperlink ref="A82" location="'80'!A1" display="'80'!A1"/>
    <hyperlink ref="A79" location="'77'!A1" display="'77'!A1"/>
    <hyperlink ref="A76" location="'74'!A1" display="'74'!A1"/>
    <hyperlink ref="A73" location="'71'!A1" display="'71'!A1"/>
    <hyperlink ref="A80" location="'78'!A1" display="'78'!A1"/>
    <hyperlink ref="A77" location="'75'!A1" display="'75'!A1"/>
    <hyperlink ref="A74" location="'72'!A1" display="'72'!A1"/>
    <hyperlink ref="A81" location="'79'!A1" display="'79'!A1"/>
    <hyperlink ref="A78" location="'76'!A1" display="'76'!A1"/>
    <hyperlink ref="A75" location="'73'!A1" display="'73'!A1"/>
    <hyperlink ref="A72" location="'70'!A1" display="'70'!A1"/>
    <hyperlink ref="A71" location="'69'!A1" display="'69'!A1"/>
    <hyperlink ref="A70" location="'68'!A1" display="'68'!A1"/>
    <hyperlink ref="A69" location="'67'!A1" display="'67'!A1"/>
    <hyperlink ref="A68" location="'66'!A1" display="'66'!A1"/>
    <hyperlink ref="A67" location="'65'!A1" display="'65'!A1"/>
    <hyperlink ref="A66" location="'64'!A1" display="'64'!A1"/>
    <hyperlink ref="A65" location="'63'!A1" display="'63'!A1"/>
    <hyperlink ref="A64" location="'62'!A1" display="'62'!A1"/>
    <hyperlink ref="A63" location="'61'!A1" display="'61'!A1"/>
    <hyperlink ref="A62" location="'60'!A1" display="'60'!A1"/>
    <hyperlink ref="A61" location="'59'!A1" display="'59'!A1"/>
    <hyperlink ref="A60" location="'58'!A1" display="'58'!A1"/>
    <hyperlink ref="A59" location="'57'!A1" display="'57'!A1"/>
    <hyperlink ref="A58" location="'56'!A1" display="'56'!A1"/>
    <hyperlink ref="A57" location="'55'!A1" display="'55'!A1"/>
    <hyperlink ref="A55" location="53!a1" display="53!a1"/>
    <hyperlink ref="A56" location="'54'!A1" display="'54'!A1"/>
    <hyperlink ref="A54" location="52!a1" display="52!a1"/>
    <hyperlink ref="A53" location="51!a1" display="51!a1"/>
    <hyperlink ref="A52" location="50!a1" display="50!a1"/>
    <hyperlink ref="A51" location="49!a1" display="49!a1"/>
    <hyperlink ref="A50" location="48!a1" display="48!a1"/>
    <hyperlink ref="A49" location="47!a1" display="47!a1"/>
    <hyperlink ref="A48" location="46!a1" display="46!a1"/>
    <hyperlink ref="A47" location="45!a1" display="45!a1"/>
    <hyperlink ref="A46" location="44!a1" display="44!a1"/>
    <hyperlink ref="A45" location="43!a1" display="43!a1"/>
    <hyperlink ref="A44" location="42!a1" display="42!a1"/>
    <hyperlink ref="A43" location="41!a1" display="41!a1"/>
    <hyperlink ref="A42" location="40!a1" display="40!a1"/>
    <hyperlink ref="A41" location="39!a1" display="39!a1"/>
    <hyperlink ref="A40" location="38!a1" display="38!a1"/>
    <hyperlink ref="A39" location="37!a1" display="37!a1"/>
    <hyperlink ref="A38" location="36!a1" display="36!a1"/>
    <hyperlink ref="A37" location="35!a1" display="35!a1"/>
    <hyperlink ref="A36" location="34!a1" display="34!a1"/>
    <hyperlink ref="A35" location="33!a1" display="33!a1"/>
    <hyperlink ref="A34" location="32!a1" display="32!a1"/>
    <hyperlink ref="A33" location="31!a1" display="31!a1"/>
    <hyperlink ref="A32" location="30!a1" display="30!a1"/>
    <hyperlink ref="A31" location="29!a1" display="29!a1"/>
    <hyperlink ref="A30" location="28!a1" display="28!a1"/>
    <hyperlink ref="A29" location="27!a1" display="27!a1"/>
    <hyperlink ref="A28" location="26!a1" display="26!a1"/>
    <hyperlink ref="A27" location="25!a1" display="25!a1"/>
    <hyperlink ref="A26" location="24!a1" display="24!a1"/>
    <hyperlink ref="A25" location="23!a1" display="23!a1"/>
    <hyperlink ref="A24" location="22!a1" display="22!a1"/>
    <hyperlink ref="A23" location="21!a1" display="21!a1"/>
    <hyperlink ref="A22" location="20!a1" display="20!a1"/>
    <hyperlink ref="A21" location="19!a1" display="19!a1"/>
    <hyperlink ref="A20" location="18!a1" display="18!a1"/>
    <hyperlink ref="A19" location="17!a1" display="17!a1"/>
    <hyperlink ref="A18" location="16!a1" display="16!a1"/>
    <hyperlink ref="A17" location="15!a1" display="15!a1"/>
    <hyperlink ref="A16" location="14!a1" display="14!a1"/>
    <hyperlink ref="A15" location="13!a1" display="13!a1"/>
    <hyperlink ref="A13" location="11!a1" display="11!a1"/>
    <hyperlink ref="A12" location="10!a1" display="10!a1"/>
    <hyperlink ref="A11" location="09!a1" display="09!a1"/>
    <hyperlink ref="A9" location="07!a1" display="07!a1"/>
    <hyperlink ref="A8" location="06!a1" display="06!a1"/>
    <hyperlink ref="A5" location="03!a1" display="03!a1"/>
    <hyperlink ref="A7" location="05!a1" display="05!a1"/>
    <hyperlink ref="A6" location="'04'!A1" display="'04'!A1"/>
    <hyperlink ref="A10" location="'08'!A1" display="'08'!A1"/>
    <hyperlink ref="A14" location="12!a1" display="12!a1"/>
  </hyperlinks>
  <printOptions horizontalCentered="1" verticalCentered="1"/>
  <pageMargins left="0.25" right="0.25" top="0.75" bottom="0.75" header="0.3" footer="0.3"/>
  <pageSetup paperSize="9" orientation="landscape" r:id="rId1"/>
  <headerFooter alignWithMargins="0"/>
  <cellWatches>
    <cellWatch r="E88"/>
  </cellWatches>
  <ignoredErrors>
    <ignoredError sqref="C64:G64" 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41"/>
  <sheetViews>
    <sheetView workbookViewId="0">
      <selection activeCell="F9" sqref="F9"/>
    </sheetView>
  </sheetViews>
  <sheetFormatPr defaultRowHeight="12"/>
  <cols>
    <col min="1" max="2" width="2.875" style="7" customWidth="1"/>
    <col min="3" max="3" width="2.875" style="10" customWidth="1"/>
    <col min="4" max="4" width="30.75" style="7" customWidth="1"/>
    <col min="5" max="5" width="9.875" style="7" customWidth="1"/>
    <col min="6" max="6" width="13.875" style="7" customWidth="1"/>
    <col min="7" max="7" width="9.875" style="7" customWidth="1"/>
    <col min="8" max="8" width="7.375" style="7" customWidth="1"/>
    <col min="9" max="9" width="5.75" style="7" customWidth="1"/>
    <col min="10" max="10" width="53.375" style="7" customWidth="1"/>
    <col min="11" max="16384" width="9" style="7"/>
  </cols>
  <sheetData>
    <row r="1" spans="1:10" ht="30.75" customHeight="1">
      <c r="A1" s="308" t="s">
        <v>40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25" customHeight="1">
      <c r="A2" s="309" t="s">
        <v>41</v>
      </c>
      <c r="B2" s="309"/>
      <c r="C2" s="309"/>
      <c r="D2" s="12" t="s">
        <v>154</v>
      </c>
      <c r="E2" s="16" t="s">
        <v>42</v>
      </c>
      <c r="F2" s="9" t="s">
        <v>17</v>
      </c>
      <c r="G2" s="11"/>
      <c r="H2" s="25"/>
      <c r="I2" s="25"/>
    </row>
    <row r="3" spans="1:10" ht="12" customHeight="1">
      <c r="A3" s="313" t="s">
        <v>43</v>
      </c>
      <c r="B3" s="313"/>
      <c r="C3" s="313"/>
      <c r="D3" s="310" t="s">
        <v>44</v>
      </c>
      <c r="E3" s="310" t="s">
        <v>45</v>
      </c>
      <c r="F3" s="310" t="s">
        <v>46</v>
      </c>
      <c r="G3" s="310" t="s">
        <v>47</v>
      </c>
      <c r="H3" s="310" t="s">
        <v>0</v>
      </c>
      <c r="I3" s="310" t="s">
        <v>1</v>
      </c>
      <c r="J3" s="310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1"/>
      <c r="E4" s="311"/>
      <c r="F4" s="311"/>
      <c r="G4" s="311"/>
      <c r="H4" s="311"/>
      <c r="I4" s="311"/>
      <c r="J4" s="311"/>
    </row>
    <row r="5" spans="1:10" ht="14.25" customHeight="1">
      <c r="A5" s="184">
        <v>16</v>
      </c>
      <c r="B5" s="184">
        <v>10</v>
      </c>
      <c r="C5" s="184">
        <v>10</v>
      </c>
      <c r="D5" s="185" t="s">
        <v>332</v>
      </c>
      <c r="E5" s="212">
        <v>4800</v>
      </c>
      <c r="F5" s="187">
        <v>4800</v>
      </c>
      <c r="G5" s="188">
        <f>E5-F5</f>
        <v>0</v>
      </c>
      <c r="H5" s="209"/>
      <c r="I5" s="210"/>
      <c r="J5" s="213" t="s">
        <v>379</v>
      </c>
    </row>
    <row r="6" spans="1:10" ht="14.25" customHeight="1">
      <c r="A6" s="199">
        <v>17</v>
      </c>
      <c r="B6" s="199">
        <v>3</v>
      </c>
      <c r="C6" s="199">
        <v>21</v>
      </c>
      <c r="D6" s="197" t="s">
        <v>465</v>
      </c>
      <c r="E6" s="77">
        <v>600</v>
      </c>
      <c r="F6" s="43"/>
      <c r="G6" s="40">
        <f>G5+E6-F6</f>
        <v>600</v>
      </c>
      <c r="H6" s="31"/>
      <c r="I6" s="33"/>
      <c r="J6" s="28"/>
    </row>
    <row r="7" spans="1:10" ht="14.25" customHeight="1">
      <c r="A7" s="6">
        <v>17</v>
      </c>
      <c r="B7" s="6">
        <v>4</v>
      </c>
      <c r="C7" s="48" t="s">
        <v>527</v>
      </c>
      <c r="D7" s="68" t="s">
        <v>528</v>
      </c>
      <c r="E7" s="77"/>
      <c r="F7" s="43">
        <v>600</v>
      </c>
      <c r="G7" s="40">
        <f t="shared" ref="G7:G24" si="0">G6+E7-F7</f>
        <v>0</v>
      </c>
      <c r="H7" s="28"/>
      <c r="I7" s="28"/>
      <c r="J7" s="28"/>
    </row>
    <row r="8" spans="1:10" ht="14.25" customHeight="1">
      <c r="A8" s="6">
        <v>17</v>
      </c>
      <c r="B8" s="6">
        <v>9</v>
      </c>
      <c r="C8" s="6">
        <v>2</v>
      </c>
      <c r="D8" s="45" t="s">
        <v>742</v>
      </c>
      <c r="E8" s="76">
        <v>600</v>
      </c>
      <c r="F8" s="50"/>
      <c r="G8" s="40">
        <f t="shared" si="0"/>
        <v>600</v>
      </c>
      <c r="H8" s="31"/>
      <c r="I8" s="33"/>
      <c r="J8" s="28"/>
    </row>
    <row r="9" spans="1:10" ht="14.25" customHeight="1">
      <c r="A9" s="6">
        <v>17</v>
      </c>
      <c r="B9" s="6">
        <v>9</v>
      </c>
      <c r="C9" s="6">
        <v>30</v>
      </c>
      <c r="D9" s="45" t="s">
        <v>785</v>
      </c>
      <c r="E9" s="76"/>
      <c r="F9" s="50">
        <v>600</v>
      </c>
      <c r="G9" s="40">
        <f t="shared" si="0"/>
        <v>0</v>
      </c>
      <c r="H9" s="31"/>
      <c r="I9" s="33"/>
      <c r="J9" s="6" t="s">
        <v>780</v>
      </c>
    </row>
    <row r="10" spans="1:10" s="19" customFormat="1" ht="14.25" customHeight="1">
      <c r="A10" s="79"/>
      <c r="B10" s="79"/>
      <c r="C10" s="79"/>
      <c r="D10" s="45"/>
      <c r="E10" s="4"/>
      <c r="F10" s="50"/>
      <c r="G10" s="40">
        <f t="shared" si="0"/>
        <v>0</v>
      </c>
      <c r="H10" s="31"/>
      <c r="I10" s="33"/>
      <c r="J10" s="61"/>
    </row>
    <row r="11" spans="1:10" ht="14.25" customHeight="1">
      <c r="A11" s="6"/>
      <c r="B11" s="6"/>
      <c r="C11" s="6"/>
      <c r="D11" s="45"/>
      <c r="E11" s="76"/>
      <c r="F11" s="50"/>
      <c r="G11" s="40">
        <f t="shared" si="0"/>
        <v>0</v>
      </c>
      <c r="H11" s="28"/>
      <c r="I11" s="33"/>
      <c r="J11" s="28"/>
    </row>
    <row r="12" spans="1:10" ht="14.25" customHeight="1">
      <c r="A12" s="6"/>
      <c r="B12" s="6"/>
      <c r="C12" s="6"/>
      <c r="D12" s="45"/>
      <c r="E12" s="4"/>
      <c r="F12" s="164"/>
      <c r="G12" s="40">
        <f t="shared" si="0"/>
        <v>0</v>
      </c>
      <c r="H12" s="31"/>
      <c r="I12" s="150"/>
      <c r="J12" s="28"/>
    </row>
    <row r="13" spans="1:10" ht="14.25" customHeight="1">
      <c r="A13" s="6"/>
      <c r="B13" s="6"/>
      <c r="C13" s="6"/>
      <c r="D13" s="45"/>
      <c r="E13" s="76"/>
      <c r="F13" s="50"/>
      <c r="G13" s="40">
        <f t="shared" si="0"/>
        <v>0</v>
      </c>
      <c r="H13" s="31"/>
      <c r="I13" s="33"/>
      <c r="J13" s="28"/>
    </row>
    <row r="14" spans="1:10" ht="14.25" customHeight="1">
      <c r="A14" s="6"/>
      <c r="B14" s="6"/>
      <c r="C14" s="6"/>
      <c r="D14" s="45"/>
      <c r="E14" s="76"/>
      <c r="F14" s="50"/>
      <c r="G14" s="40">
        <f t="shared" si="0"/>
        <v>0</v>
      </c>
      <c r="H14" s="31"/>
      <c r="I14" s="33"/>
      <c r="J14" s="28"/>
    </row>
    <row r="15" spans="1:10" ht="14.25" customHeight="1">
      <c r="A15" s="6"/>
      <c r="B15" s="6"/>
      <c r="C15" s="6"/>
      <c r="D15" s="45"/>
      <c r="E15" s="76"/>
      <c r="F15" s="50"/>
      <c r="G15" s="40">
        <f t="shared" si="0"/>
        <v>0</v>
      </c>
      <c r="H15" s="31"/>
      <c r="I15" s="33"/>
      <c r="J15" s="28"/>
    </row>
    <row r="16" spans="1:10" ht="14.25" customHeight="1">
      <c r="A16" s="6"/>
      <c r="B16" s="6"/>
      <c r="C16" s="6"/>
      <c r="D16" s="45"/>
      <c r="E16" s="76"/>
      <c r="F16" s="50"/>
      <c r="G16" s="40">
        <f t="shared" si="0"/>
        <v>0</v>
      </c>
      <c r="H16" s="31"/>
      <c r="I16" s="33"/>
      <c r="J16" s="28"/>
    </row>
    <row r="17" spans="1:10" ht="14.25" customHeight="1">
      <c r="A17" s="6"/>
      <c r="B17" s="6"/>
      <c r="C17" s="6"/>
      <c r="D17" s="45"/>
      <c r="E17" s="76"/>
      <c r="F17" s="50"/>
      <c r="G17" s="40">
        <f t="shared" si="0"/>
        <v>0</v>
      </c>
      <c r="H17" s="31"/>
      <c r="I17" s="33"/>
      <c r="J17" s="28"/>
    </row>
    <row r="18" spans="1:10" ht="14.25" customHeight="1">
      <c r="A18" s="6"/>
      <c r="B18" s="6"/>
      <c r="C18" s="6"/>
      <c r="D18" s="45"/>
      <c r="E18" s="4"/>
      <c r="F18" s="164"/>
      <c r="G18" s="40">
        <f t="shared" si="0"/>
        <v>0</v>
      </c>
      <c r="H18" s="31"/>
      <c r="I18" s="150"/>
      <c r="J18" s="28"/>
    </row>
    <row r="19" spans="1:10" ht="14.25" customHeight="1">
      <c r="A19" s="6"/>
      <c r="B19" s="6"/>
      <c r="C19" s="6"/>
      <c r="D19" s="45"/>
      <c r="E19" s="76"/>
      <c r="F19" s="50"/>
      <c r="G19" s="40">
        <f t="shared" si="0"/>
        <v>0</v>
      </c>
      <c r="H19" s="31"/>
      <c r="I19" s="33"/>
      <c r="J19" s="28"/>
    </row>
    <row r="20" spans="1:10" ht="14.25" customHeight="1">
      <c r="A20" s="39"/>
      <c r="B20" s="39"/>
      <c r="C20" s="39"/>
      <c r="D20" s="263"/>
      <c r="E20" s="76"/>
      <c r="F20" s="50"/>
      <c r="G20" s="40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45"/>
      <c r="E21" s="76"/>
      <c r="F21" s="50"/>
      <c r="G21" s="40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45"/>
      <c r="E22" s="76"/>
      <c r="F22" s="50"/>
      <c r="G22" s="40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45"/>
      <c r="E23" s="76"/>
      <c r="F23" s="50"/>
      <c r="G23" s="40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45"/>
      <c r="E24" s="76"/>
      <c r="F24" s="50"/>
      <c r="G24" s="40">
        <f t="shared" si="0"/>
        <v>0</v>
      </c>
      <c r="H24" s="2"/>
      <c r="I24" s="6"/>
      <c r="J24" s="6"/>
    </row>
    <row r="25" spans="1:10" ht="14.25" customHeight="1">
      <c r="A25" s="314" t="s">
        <v>52</v>
      </c>
      <c r="B25" s="314"/>
      <c r="C25" s="314"/>
      <c r="D25" s="2"/>
      <c r="E25" s="76">
        <f>SUM(E4:E24)</f>
        <v>6000</v>
      </c>
      <c r="F25" s="164">
        <f>SUM(F4:F24)</f>
        <v>6000</v>
      </c>
      <c r="G25" s="40">
        <f>E25-F25</f>
        <v>0</v>
      </c>
      <c r="H25" s="2"/>
      <c r="I25" s="5"/>
      <c r="J25" s="6"/>
    </row>
    <row r="26" spans="1:10" ht="14.25" customHeight="1">
      <c r="C26" s="15" t="s">
        <v>53</v>
      </c>
      <c r="D26" s="14">
        <f>E25</f>
        <v>6000</v>
      </c>
      <c r="F26" s="16"/>
      <c r="H26" s="16"/>
    </row>
    <row r="27" spans="1:10" ht="14.25" customHeight="1">
      <c r="C27" s="15" t="s">
        <v>54</v>
      </c>
      <c r="D27" s="14">
        <f>F25</f>
        <v>6000</v>
      </c>
      <c r="E27" s="16" t="s">
        <v>55</v>
      </c>
      <c r="F27" s="12" t="s">
        <v>526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0</v>
      </c>
      <c r="E28" s="15" t="s">
        <v>112</v>
      </c>
      <c r="F28" s="12" t="s">
        <v>119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12" t="s">
        <v>57</v>
      </c>
      <c r="B30" s="312"/>
      <c r="C30" s="312"/>
      <c r="D30" s="7" t="s">
        <v>113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41"/>
  <sheetViews>
    <sheetView workbookViewId="0">
      <selection activeCell="F8" sqref="F8"/>
    </sheetView>
  </sheetViews>
  <sheetFormatPr defaultRowHeight="12"/>
  <cols>
    <col min="1" max="2" width="2.875" style="7" customWidth="1"/>
    <col min="3" max="3" width="2.875" style="10" customWidth="1"/>
    <col min="4" max="4" width="36.625" style="7" customWidth="1"/>
    <col min="5" max="7" width="9.875" style="7" customWidth="1"/>
    <col min="8" max="8" width="15.5" style="7" customWidth="1"/>
    <col min="9" max="9" width="5.75" style="7" customWidth="1"/>
    <col min="10" max="10" width="48.875" style="7" customWidth="1"/>
    <col min="11" max="16384" width="9" style="7"/>
  </cols>
  <sheetData>
    <row r="1" spans="1:10" ht="30.75" customHeight="1">
      <c r="A1" s="308" t="s">
        <v>40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25" customHeight="1">
      <c r="A2" s="309" t="s">
        <v>41</v>
      </c>
      <c r="B2" s="309"/>
      <c r="C2" s="309"/>
      <c r="D2" s="12" t="s">
        <v>446</v>
      </c>
      <c r="E2" s="16" t="s">
        <v>42</v>
      </c>
      <c r="F2" s="9" t="s">
        <v>18</v>
      </c>
      <c r="G2" s="11"/>
      <c r="H2" s="25"/>
      <c r="I2" s="25"/>
    </row>
    <row r="3" spans="1:10" ht="12" customHeight="1">
      <c r="A3" s="313" t="s">
        <v>43</v>
      </c>
      <c r="B3" s="313"/>
      <c r="C3" s="313"/>
      <c r="D3" s="310" t="s">
        <v>44</v>
      </c>
      <c r="E3" s="310" t="s">
        <v>45</v>
      </c>
      <c r="F3" s="310" t="s">
        <v>46</v>
      </c>
      <c r="G3" s="310" t="s">
        <v>47</v>
      </c>
      <c r="H3" s="310" t="s">
        <v>0</v>
      </c>
      <c r="I3" s="310" t="s">
        <v>1</v>
      </c>
      <c r="J3" s="310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1"/>
      <c r="E4" s="311"/>
      <c r="F4" s="311"/>
      <c r="G4" s="311"/>
      <c r="H4" s="311"/>
      <c r="I4" s="311"/>
      <c r="J4" s="311"/>
    </row>
    <row r="5" spans="1:10" ht="14.25" customHeight="1">
      <c r="A5" s="184">
        <v>16</v>
      </c>
      <c r="B5" s="184">
        <v>10</v>
      </c>
      <c r="C5" s="184">
        <v>10</v>
      </c>
      <c r="D5" s="185" t="s">
        <v>342</v>
      </c>
      <c r="E5" s="208">
        <v>2640</v>
      </c>
      <c r="F5" s="187">
        <v>2640</v>
      </c>
      <c r="G5" s="188">
        <f>E5-F5</f>
        <v>0</v>
      </c>
      <c r="H5" s="209"/>
      <c r="I5" s="210"/>
      <c r="J5" s="183"/>
    </row>
    <row r="6" spans="1:10" ht="14.25" customHeight="1">
      <c r="A6" s="199">
        <v>17</v>
      </c>
      <c r="B6" s="199">
        <v>3</v>
      </c>
      <c r="C6" s="199">
        <v>4</v>
      </c>
      <c r="D6" s="197" t="s">
        <v>445</v>
      </c>
      <c r="E6" s="4">
        <v>1200</v>
      </c>
      <c r="F6" s="35"/>
      <c r="G6" s="40">
        <f t="shared" ref="G6:G24" si="0">G5+E6-F6</f>
        <v>1200</v>
      </c>
      <c r="H6" s="2"/>
      <c r="I6" s="5"/>
      <c r="J6" s="6"/>
    </row>
    <row r="7" spans="1:10" ht="14.25" customHeight="1">
      <c r="A7" s="6">
        <v>17</v>
      </c>
      <c r="B7" s="6">
        <v>4</v>
      </c>
      <c r="C7" s="6">
        <v>14</v>
      </c>
      <c r="D7" s="45" t="s">
        <v>529</v>
      </c>
      <c r="E7" s="6"/>
      <c r="F7" s="35">
        <v>600</v>
      </c>
      <c r="G7" s="40">
        <f t="shared" si="0"/>
        <v>600</v>
      </c>
      <c r="H7" s="2"/>
      <c r="I7" s="5"/>
      <c r="J7" s="6"/>
    </row>
    <row r="8" spans="1:10" ht="14.25" customHeight="1">
      <c r="A8" s="6">
        <v>17</v>
      </c>
      <c r="B8" s="6">
        <v>9</v>
      </c>
      <c r="C8" s="6">
        <v>30</v>
      </c>
      <c r="D8" s="197" t="s">
        <v>786</v>
      </c>
      <c r="E8" s="4"/>
      <c r="F8" s="35">
        <v>600</v>
      </c>
      <c r="G8" s="40">
        <f t="shared" si="0"/>
        <v>0</v>
      </c>
      <c r="H8" s="2"/>
      <c r="I8" s="5"/>
      <c r="J8" s="6" t="s">
        <v>780</v>
      </c>
    </row>
    <row r="9" spans="1:10" s="19" customFormat="1" ht="14.25" customHeight="1">
      <c r="A9" s="79"/>
      <c r="B9" s="79"/>
      <c r="C9" s="79"/>
      <c r="D9" s="45"/>
      <c r="E9" s="4"/>
      <c r="F9" s="35"/>
      <c r="G9" s="40">
        <f t="shared" si="0"/>
        <v>0</v>
      </c>
      <c r="H9" s="2"/>
      <c r="I9" s="5"/>
      <c r="J9" s="79"/>
    </row>
    <row r="10" spans="1:10" ht="14.25" customHeight="1">
      <c r="A10" s="6"/>
      <c r="B10" s="6"/>
      <c r="C10" s="6"/>
      <c r="D10" s="45"/>
      <c r="E10" s="4"/>
      <c r="F10" s="39"/>
      <c r="G10" s="40">
        <f t="shared" si="0"/>
        <v>0</v>
      </c>
      <c r="H10" s="2"/>
      <c r="I10" s="5"/>
      <c r="J10" s="6"/>
    </row>
    <row r="11" spans="1:10" ht="14.25" customHeight="1">
      <c r="A11" s="6"/>
      <c r="B11" s="6"/>
      <c r="C11" s="6"/>
      <c r="D11" s="45"/>
      <c r="E11" s="4"/>
      <c r="F11" s="35"/>
      <c r="G11" s="40">
        <f t="shared" si="0"/>
        <v>0</v>
      </c>
      <c r="H11" s="2"/>
      <c r="I11" s="13"/>
      <c r="J11" s="6"/>
    </row>
    <row r="12" spans="1:10" ht="14.25" customHeight="1">
      <c r="A12" s="6"/>
      <c r="B12" s="6"/>
      <c r="C12" s="6"/>
      <c r="D12" s="45"/>
      <c r="E12" s="4"/>
      <c r="F12" s="35"/>
      <c r="G12" s="40">
        <f t="shared" si="0"/>
        <v>0</v>
      </c>
      <c r="H12" s="2"/>
      <c r="I12" s="5"/>
      <c r="J12" s="6"/>
    </row>
    <row r="13" spans="1:10" ht="14.25" customHeight="1">
      <c r="A13" s="6"/>
      <c r="B13" s="6"/>
      <c r="C13" s="6"/>
      <c r="D13" s="45"/>
      <c r="E13" s="4"/>
      <c r="F13" s="35"/>
      <c r="G13" s="40">
        <f t="shared" si="0"/>
        <v>0</v>
      </c>
      <c r="H13" s="2"/>
      <c r="I13" s="13"/>
      <c r="J13" s="39"/>
    </row>
    <row r="14" spans="1:10" ht="14.25" customHeight="1">
      <c r="A14" s="6"/>
      <c r="B14" s="6"/>
      <c r="C14" s="6"/>
      <c r="D14" s="45"/>
      <c r="E14" s="4"/>
      <c r="F14" s="35"/>
      <c r="G14" s="40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45"/>
      <c r="E15" s="4"/>
      <c r="F15" s="35"/>
      <c r="G15" s="40">
        <f t="shared" si="0"/>
        <v>0</v>
      </c>
      <c r="H15" s="2"/>
      <c r="I15" s="13"/>
      <c r="J15" s="6"/>
    </row>
    <row r="16" spans="1:10" ht="14.25" customHeight="1">
      <c r="A16" s="6"/>
      <c r="B16" s="6"/>
      <c r="C16" s="6"/>
      <c r="D16" s="45"/>
      <c r="E16" s="4"/>
      <c r="F16" s="35"/>
      <c r="G16" s="40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45"/>
      <c r="E17" s="4"/>
      <c r="F17" s="35"/>
      <c r="G17" s="40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45"/>
      <c r="E18" s="4"/>
      <c r="F18" s="35"/>
      <c r="G18" s="40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45"/>
      <c r="E19" s="4"/>
      <c r="F19" s="35"/>
      <c r="G19" s="40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45"/>
      <c r="E20" s="4"/>
      <c r="F20" s="35"/>
      <c r="G20" s="40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45"/>
      <c r="E21" s="4"/>
      <c r="F21" s="35"/>
      <c r="G21" s="40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45"/>
      <c r="E22" s="4"/>
      <c r="F22" s="35"/>
      <c r="G22" s="40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45"/>
      <c r="E23" s="4"/>
      <c r="F23" s="35"/>
      <c r="G23" s="40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45"/>
      <c r="E24" s="4"/>
      <c r="F24" s="35"/>
      <c r="G24" s="40">
        <f t="shared" si="0"/>
        <v>0</v>
      </c>
      <c r="H24" s="2"/>
      <c r="I24" s="6"/>
      <c r="J24" s="6"/>
    </row>
    <row r="25" spans="1:10" ht="14.25" customHeight="1">
      <c r="A25" s="314" t="s">
        <v>52</v>
      </c>
      <c r="B25" s="314"/>
      <c r="C25" s="314"/>
      <c r="D25" s="2"/>
      <c r="E25" s="4">
        <f>SUM(E4:E24)</f>
        <v>3840</v>
      </c>
      <c r="F25" s="35">
        <f>SUM(F4:F24)</f>
        <v>3840</v>
      </c>
      <c r="G25" s="40">
        <f>E25-F25</f>
        <v>0</v>
      </c>
      <c r="H25" s="2"/>
      <c r="I25" s="5"/>
      <c r="J25" s="6"/>
    </row>
    <row r="26" spans="1:10" ht="14.25" customHeight="1">
      <c r="C26" s="15" t="s">
        <v>53</v>
      </c>
      <c r="D26" s="14">
        <f>E25</f>
        <v>3840</v>
      </c>
      <c r="F26" s="16"/>
      <c r="H26" s="16"/>
    </row>
    <row r="27" spans="1:10" ht="14.25" customHeight="1">
      <c r="C27" s="15" t="s">
        <v>54</v>
      </c>
      <c r="D27" s="14">
        <f>F25</f>
        <v>3840</v>
      </c>
      <c r="E27" s="16" t="s">
        <v>55</v>
      </c>
      <c r="F27" s="12" t="s">
        <v>122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0</v>
      </c>
      <c r="E28" s="15" t="s">
        <v>112</v>
      </c>
      <c r="F28" s="12" t="s">
        <v>120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12" t="s">
        <v>57</v>
      </c>
      <c r="B30" s="312"/>
      <c r="C30" s="312"/>
      <c r="D30" s="7" t="s">
        <v>113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41"/>
  <sheetViews>
    <sheetView workbookViewId="0">
      <selection sqref="A1:J1"/>
    </sheetView>
  </sheetViews>
  <sheetFormatPr defaultRowHeight="12"/>
  <cols>
    <col min="1" max="2" width="2.875" style="7" customWidth="1"/>
    <col min="3" max="3" width="2.875" style="10" customWidth="1"/>
    <col min="4" max="4" width="36.875" style="7" customWidth="1"/>
    <col min="5" max="5" width="9.875" style="7" customWidth="1"/>
    <col min="6" max="6" width="11.875" style="7" customWidth="1"/>
    <col min="7" max="7" width="9.875" style="7" customWidth="1"/>
    <col min="8" max="8" width="7.375" style="7" customWidth="1"/>
    <col min="9" max="9" width="5.75" style="7" customWidth="1"/>
    <col min="10" max="10" width="54" style="7" customWidth="1"/>
    <col min="11" max="16384" width="9" style="7"/>
  </cols>
  <sheetData>
    <row r="1" spans="1:10" ht="30.75" customHeight="1">
      <c r="A1" s="308" t="s">
        <v>40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25" customHeight="1">
      <c r="A2" s="309" t="s">
        <v>41</v>
      </c>
      <c r="B2" s="309"/>
      <c r="C2" s="309"/>
      <c r="D2" s="12" t="s">
        <v>142</v>
      </c>
      <c r="E2" s="16" t="s">
        <v>42</v>
      </c>
      <c r="F2" s="9" t="s">
        <v>19</v>
      </c>
      <c r="G2" s="11"/>
      <c r="H2" s="25"/>
      <c r="I2" s="25"/>
    </row>
    <row r="3" spans="1:10" ht="12" customHeight="1">
      <c r="A3" s="313" t="s">
        <v>43</v>
      </c>
      <c r="B3" s="313"/>
      <c r="C3" s="313"/>
      <c r="D3" s="310" t="s">
        <v>44</v>
      </c>
      <c r="E3" s="310" t="s">
        <v>45</v>
      </c>
      <c r="F3" s="310" t="s">
        <v>46</v>
      </c>
      <c r="G3" s="310" t="s">
        <v>47</v>
      </c>
      <c r="H3" s="310" t="s">
        <v>0</v>
      </c>
      <c r="I3" s="310" t="s">
        <v>1</v>
      </c>
      <c r="J3" s="310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1"/>
      <c r="E4" s="311"/>
      <c r="F4" s="311"/>
      <c r="G4" s="311"/>
      <c r="H4" s="311"/>
      <c r="I4" s="311"/>
      <c r="J4" s="311"/>
    </row>
    <row r="5" spans="1:10" ht="14.25" customHeight="1">
      <c r="A5" s="184">
        <v>16</v>
      </c>
      <c r="B5" s="184">
        <v>10</v>
      </c>
      <c r="C5" s="184">
        <v>10</v>
      </c>
      <c r="D5" s="185" t="s">
        <v>342</v>
      </c>
      <c r="E5" s="208">
        <v>5900</v>
      </c>
      <c r="F5" s="187">
        <v>5900</v>
      </c>
      <c r="G5" s="188">
        <f>E5-F5</f>
        <v>0</v>
      </c>
      <c r="H5" s="209"/>
      <c r="I5" s="210"/>
      <c r="J5" s="183"/>
    </row>
    <row r="6" spans="1:10" ht="14.25" customHeight="1">
      <c r="A6" s="199">
        <v>17</v>
      </c>
      <c r="B6" s="199">
        <v>3</v>
      </c>
      <c r="C6" s="199">
        <v>6</v>
      </c>
      <c r="D6" s="197" t="s">
        <v>449</v>
      </c>
      <c r="E6" s="4">
        <v>1200</v>
      </c>
      <c r="F6" s="35"/>
      <c r="G6" s="40">
        <f t="shared" ref="G6:G24" si="0">G5+E6-F6</f>
        <v>1200</v>
      </c>
      <c r="H6" s="31"/>
      <c r="I6" s="33"/>
      <c r="J6" s="31"/>
    </row>
    <row r="7" spans="1:10" ht="14.25" customHeight="1">
      <c r="A7" s="6">
        <v>17</v>
      </c>
      <c r="B7" s="6">
        <v>4</v>
      </c>
      <c r="C7" s="6">
        <v>14</v>
      </c>
      <c r="D7" s="45" t="s">
        <v>604</v>
      </c>
      <c r="E7" s="4"/>
      <c r="F7" s="35">
        <v>600</v>
      </c>
      <c r="G7" s="40">
        <f t="shared" si="0"/>
        <v>600</v>
      </c>
      <c r="H7" s="31"/>
      <c r="I7" s="33"/>
      <c r="J7" s="28"/>
    </row>
    <row r="8" spans="1:10" ht="14.25" customHeight="1">
      <c r="A8" s="6">
        <v>17</v>
      </c>
      <c r="B8" s="6">
        <v>5</v>
      </c>
      <c r="C8" s="6">
        <v>21</v>
      </c>
      <c r="D8" s="45" t="s">
        <v>606</v>
      </c>
      <c r="E8" s="6"/>
      <c r="F8" s="35">
        <v>600</v>
      </c>
      <c r="G8" s="40">
        <f t="shared" si="0"/>
        <v>0</v>
      </c>
      <c r="H8" s="31"/>
      <c r="I8" s="33"/>
      <c r="J8" s="28"/>
    </row>
    <row r="9" spans="1:10" ht="14.25" customHeight="1">
      <c r="A9" s="6">
        <v>17</v>
      </c>
      <c r="B9" s="6">
        <v>8</v>
      </c>
      <c r="C9" s="6">
        <v>15</v>
      </c>
      <c r="D9" s="197" t="s">
        <v>723</v>
      </c>
      <c r="E9" s="4">
        <v>1200</v>
      </c>
      <c r="F9" s="35"/>
      <c r="G9" s="40">
        <f t="shared" si="0"/>
        <v>1200</v>
      </c>
      <c r="H9" s="31" t="s">
        <v>678</v>
      </c>
      <c r="I9" s="33"/>
      <c r="J9" s="28"/>
    </row>
    <row r="10" spans="1:10" ht="14.25" customHeight="1">
      <c r="A10" s="6">
        <v>17</v>
      </c>
      <c r="B10" s="6">
        <v>9</v>
      </c>
      <c r="C10" s="6">
        <v>30</v>
      </c>
      <c r="D10" s="197" t="s">
        <v>787</v>
      </c>
      <c r="E10" s="4"/>
      <c r="F10" s="35">
        <v>1200</v>
      </c>
      <c r="G10" s="40">
        <f t="shared" si="0"/>
        <v>0</v>
      </c>
      <c r="H10" s="31"/>
      <c r="I10" s="33"/>
      <c r="J10" s="6" t="s">
        <v>780</v>
      </c>
    </row>
    <row r="11" spans="1:10" s="19" customFormat="1" ht="14.25" customHeight="1">
      <c r="A11" s="79"/>
      <c r="B11" s="79"/>
      <c r="C11" s="79"/>
      <c r="D11" s="2"/>
      <c r="E11" s="4"/>
      <c r="F11" s="35"/>
      <c r="G11" s="40">
        <f t="shared" si="0"/>
        <v>0</v>
      </c>
      <c r="H11" s="31"/>
      <c r="I11" s="33"/>
      <c r="J11" s="61"/>
    </row>
    <row r="12" spans="1:10" ht="14.25" customHeight="1">
      <c r="A12" s="6"/>
      <c r="B12" s="6"/>
      <c r="C12" s="6"/>
      <c r="D12" s="2"/>
      <c r="E12" s="4"/>
      <c r="F12" s="35"/>
      <c r="G12" s="40">
        <f t="shared" si="0"/>
        <v>0</v>
      </c>
      <c r="H12" s="31"/>
      <c r="I12" s="150"/>
      <c r="J12" s="28"/>
    </row>
    <row r="13" spans="1:10" ht="14.25" customHeight="1">
      <c r="A13" s="6"/>
      <c r="B13" s="6"/>
      <c r="C13" s="6"/>
      <c r="D13" s="2"/>
      <c r="E13" s="4"/>
      <c r="F13" s="35"/>
      <c r="G13" s="40">
        <f t="shared" si="0"/>
        <v>0</v>
      </c>
      <c r="H13" s="31"/>
      <c r="I13" s="33"/>
      <c r="J13" s="28"/>
    </row>
    <row r="14" spans="1:10" ht="14.25" customHeight="1">
      <c r="A14" s="6"/>
      <c r="B14" s="6"/>
      <c r="C14" s="6"/>
      <c r="D14" s="2"/>
      <c r="E14" s="4"/>
      <c r="F14" s="35"/>
      <c r="G14" s="40">
        <f t="shared" si="0"/>
        <v>0</v>
      </c>
      <c r="H14" s="31"/>
      <c r="I14" s="150"/>
      <c r="J14" s="28"/>
    </row>
    <row r="15" spans="1:10" ht="14.25" customHeight="1">
      <c r="A15" s="6"/>
      <c r="B15" s="6"/>
      <c r="C15" s="6"/>
      <c r="D15" s="2"/>
      <c r="E15" s="4"/>
      <c r="F15" s="35"/>
      <c r="G15" s="40">
        <f t="shared" si="0"/>
        <v>0</v>
      </c>
      <c r="H15" s="31"/>
      <c r="I15" s="33"/>
      <c r="J15" s="28"/>
    </row>
    <row r="16" spans="1:10" ht="14.25" customHeight="1">
      <c r="A16" s="6"/>
      <c r="B16" s="6"/>
      <c r="C16" s="6"/>
      <c r="D16" s="2"/>
      <c r="E16" s="4"/>
      <c r="F16" s="35"/>
      <c r="G16" s="40">
        <f t="shared" si="0"/>
        <v>0</v>
      </c>
      <c r="H16" s="31"/>
      <c r="I16" s="150"/>
      <c r="J16" s="28"/>
    </row>
    <row r="17" spans="1:10" ht="14.25" customHeight="1">
      <c r="A17" s="6"/>
      <c r="B17" s="6"/>
      <c r="C17" s="6"/>
      <c r="D17" s="2"/>
      <c r="E17" s="4"/>
      <c r="F17" s="35"/>
      <c r="G17" s="40">
        <f t="shared" si="0"/>
        <v>0</v>
      </c>
      <c r="H17" s="31"/>
      <c r="I17" s="33"/>
      <c r="J17" s="28"/>
    </row>
    <row r="18" spans="1:10" ht="14.25" customHeight="1">
      <c r="A18" s="6"/>
      <c r="B18" s="6"/>
      <c r="C18" s="6"/>
      <c r="D18" s="2"/>
      <c r="E18" s="4"/>
      <c r="F18" s="35"/>
      <c r="G18" s="40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5"/>
      <c r="G19" s="40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5"/>
      <c r="G20" s="40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5"/>
      <c r="G21" s="40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5"/>
      <c r="G22" s="40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5"/>
      <c r="G23" s="40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5"/>
      <c r="G24" s="40">
        <f t="shared" si="0"/>
        <v>0</v>
      </c>
      <c r="H24" s="2"/>
      <c r="I24" s="6"/>
      <c r="J24" s="6"/>
    </row>
    <row r="25" spans="1:10" ht="14.25" customHeight="1">
      <c r="A25" s="314" t="s">
        <v>52</v>
      </c>
      <c r="B25" s="314"/>
      <c r="C25" s="314"/>
      <c r="D25" s="2"/>
      <c r="E25" s="4">
        <f>SUM(E4:E24)</f>
        <v>8300</v>
      </c>
      <c r="F25" s="35">
        <f>SUM(F4:F24)</f>
        <v>8300</v>
      </c>
      <c r="G25" s="40">
        <f>E25-F25</f>
        <v>0</v>
      </c>
      <c r="H25" s="2"/>
      <c r="I25" s="5"/>
      <c r="J25" s="6"/>
    </row>
    <row r="26" spans="1:10" ht="14.25" customHeight="1">
      <c r="C26" s="15" t="s">
        <v>53</v>
      </c>
      <c r="D26" s="14">
        <f>E25</f>
        <v>8300</v>
      </c>
      <c r="F26" s="16"/>
      <c r="H26" s="16"/>
    </row>
    <row r="27" spans="1:10" ht="25.5" customHeight="1">
      <c r="C27" s="15" t="s">
        <v>54</v>
      </c>
      <c r="D27" s="14">
        <f>F25</f>
        <v>8300</v>
      </c>
      <c r="E27" s="16" t="s">
        <v>55</v>
      </c>
      <c r="F27" s="22" t="s">
        <v>530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0</v>
      </c>
      <c r="E28" s="15" t="s">
        <v>112</v>
      </c>
      <c r="F28" s="12" t="s">
        <v>124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12" t="s">
        <v>57</v>
      </c>
      <c r="B30" s="312"/>
      <c r="C30" s="312"/>
      <c r="D30" s="7" t="s">
        <v>113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41"/>
  <sheetViews>
    <sheetView workbookViewId="0">
      <selection sqref="A1:J1"/>
    </sheetView>
  </sheetViews>
  <sheetFormatPr defaultRowHeight="12"/>
  <cols>
    <col min="1" max="2" width="2.875" style="7" customWidth="1"/>
    <col min="3" max="3" width="2.875" style="10" customWidth="1"/>
    <col min="4" max="4" width="33.875" style="7" customWidth="1"/>
    <col min="5" max="5" width="9.875" style="7" customWidth="1"/>
    <col min="6" max="6" width="13.875" style="7" customWidth="1"/>
    <col min="7" max="7" width="9.875" style="7" customWidth="1"/>
    <col min="8" max="8" width="7.375" style="7" customWidth="1"/>
    <col min="9" max="9" width="5.75" style="7" customWidth="1"/>
    <col min="10" max="10" width="55.5" style="7" customWidth="1"/>
    <col min="11" max="16384" width="9" style="7"/>
  </cols>
  <sheetData>
    <row r="1" spans="1:10" ht="30.75" customHeight="1">
      <c r="A1" s="308" t="s">
        <v>40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25" customHeight="1">
      <c r="A2" s="309" t="s">
        <v>41</v>
      </c>
      <c r="B2" s="309"/>
      <c r="C2" s="309"/>
      <c r="D2" s="12" t="s">
        <v>143</v>
      </c>
      <c r="E2" s="16" t="s">
        <v>42</v>
      </c>
      <c r="F2" s="9" t="s">
        <v>20</v>
      </c>
      <c r="G2" s="11"/>
      <c r="H2" s="25"/>
      <c r="I2" s="25"/>
    </row>
    <row r="3" spans="1:10" ht="12" customHeight="1">
      <c r="A3" s="313" t="s">
        <v>43</v>
      </c>
      <c r="B3" s="313"/>
      <c r="C3" s="313"/>
      <c r="D3" s="310" t="s">
        <v>44</v>
      </c>
      <c r="E3" s="310" t="s">
        <v>45</v>
      </c>
      <c r="F3" s="310" t="s">
        <v>46</v>
      </c>
      <c r="G3" s="310" t="s">
        <v>47</v>
      </c>
      <c r="H3" s="310" t="s">
        <v>0</v>
      </c>
      <c r="I3" s="310" t="s">
        <v>1</v>
      </c>
      <c r="J3" s="310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1"/>
      <c r="E4" s="311"/>
      <c r="F4" s="311"/>
      <c r="G4" s="311"/>
      <c r="H4" s="311"/>
      <c r="I4" s="311"/>
      <c r="J4" s="311"/>
    </row>
    <row r="5" spans="1:10" ht="14.25" customHeight="1">
      <c r="A5" s="184">
        <v>16</v>
      </c>
      <c r="B5" s="184">
        <v>10</v>
      </c>
      <c r="C5" s="184">
        <v>10</v>
      </c>
      <c r="D5" s="185" t="s">
        <v>341</v>
      </c>
      <c r="E5" s="208">
        <v>4800</v>
      </c>
      <c r="F5" s="187">
        <v>3840</v>
      </c>
      <c r="G5" s="188">
        <f>E5-F5</f>
        <v>960</v>
      </c>
      <c r="H5" s="209"/>
      <c r="I5" s="210"/>
      <c r="J5" s="183"/>
    </row>
    <row r="6" spans="1:10" ht="14.25" customHeight="1">
      <c r="A6" s="199">
        <v>17</v>
      </c>
      <c r="B6" s="199">
        <v>2</v>
      </c>
      <c r="C6" s="199">
        <v>18</v>
      </c>
      <c r="D6" s="197" t="s">
        <v>425</v>
      </c>
      <c r="E6" s="47"/>
      <c r="F6" s="35">
        <v>480</v>
      </c>
      <c r="G6" s="40">
        <f t="shared" ref="G6:G24" si="0">G5+E6-F6</f>
        <v>480</v>
      </c>
      <c r="H6" s="2"/>
      <c r="I6" s="5"/>
      <c r="J6" s="270" t="s">
        <v>532</v>
      </c>
    </row>
    <row r="7" spans="1:10" ht="14.25" customHeight="1">
      <c r="A7" s="6">
        <v>17</v>
      </c>
      <c r="B7" s="6">
        <v>4</v>
      </c>
      <c r="C7" s="6">
        <v>14</v>
      </c>
      <c r="D7" s="45" t="s">
        <v>531</v>
      </c>
      <c r="E7" s="6"/>
      <c r="F7" s="35">
        <v>480</v>
      </c>
      <c r="G7" s="40">
        <f t="shared" si="0"/>
        <v>0</v>
      </c>
      <c r="H7" s="2"/>
      <c r="I7" s="5"/>
      <c r="J7" s="6"/>
    </row>
    <row r="8" spans="1:10" ht="14.25" customHeight="1">
      <c r="A8" s="6">
        <v>17</v>
      </c>
      <c r="B8" s="6">
        <v>8</v>
      </c>
      <c r="C8" s="6">
        <v>12</v>
      </c>
      <c r="D8" s="45" t="s">
        <v>670</v>
      </c>
      <c r="E8" s="47">
        <v>960</v>
      </c>
      <c r="F8" s="35"/>
      <c r="G8" s="40">
        <f t="shared" si="0"/>
        <v>960</v>
      </c>
      <c r="H8" s="2"/>
      <c r="I8" s="5"/>
      <c r="J8" s="6"/>
    </row>
    <row r="9" spans="1:10" s="19" customFormat="1" ht="14.25" customHeight="1">
      <c r="A9" s="286">
        <v>17</v>
      </c>
      <c r="B9" s="286">
        <v>10</v>
      </c>
      <c r="C9" s="286">
        <v>6</v>
      </c>
      <c r="D9" s="263" t="s">
        <v>857</v>
      </c>
      <c r="E9" s="4"/>
      <c r="F9" s="35"/>
      <c r="G9" s="40">
        <f t="shared" si="0"/>
        <v>960</v>
      </c>
      <c r="H9" s="2"/>
      <c r="I9" s="5"/>
      <c r="J9" s="79"/>
    </row>
    <row r="10" spans="1:10" ht="14.25" customHeight="1">
      <c r="A10" s="6">
        <v>17</v>
      </c>
      <c r="B10" s="6">
        <v>10</v>
      </c>
      <c r="C10" s="6">
        <v>14</v>
      </c>
      <c r="D10" s="45" t="s">
        <v>876</v>
      </c>
      <c r="E10" s="119"/>
      <c r="F10" s="39">
        <v>960</v>
      </c>
      <c r="G10" s="40">
        <f t="shared" si="0"/>
        <v>0</v>
      </c>
      <c r="H10" s="2"/>
      <c r="I10" s="5"/>
      <c r="J10" s="6"/>
    </row>
    <row r="11" spans="1:10" ht="14.25" customHeight="1">
      <c r="A11" s="6"/>
      <c r="B11" s="6"/>
      <c r="C11" s="6"/>
      <c r="D11" s="45"/>
      <c r="E11" s="4"/>
      <c r="F11" s="35"/>
      <c r="G11" s="40">
        <f t="shared" si="0"/>
        <v>0</v>
      </c>
      <c r="H11" s="2"/>
      <c r="I11" s="13"/>
      <c r="J11" s="6"/>
    </row>
    <row r="12" spans="1:10" ht="14.25" customHeight="1">
      <c r="A12" s="6"/>
      <c r="B12" s="6"/>
      <c r="C12" s="6"/>
      <c r="D12" s="45"/>
      <c r="E12" s="47"/>
      <c r="F12" s="35"/>
      <c r="G12" s="40">
        <f t="shared" si="0"/>
        <v>0</v>
      </c>
      <c r="H12" s="2"/>
      <c r="I12" s="5"/>
      <c r="J12" s="6"/>
    </row>
    <row r="13" spans="1:10" ht="14.25" customHeight="1">
      <c r="A13" s="6"/>
      <c r="B13" s="6"/>
      <c r="C13" s="6"/>
      <c r="D13" s="45"/>
      <c r="E13" s="47"/>
      <c r="F13" s="35"/>
      <c r="G13" s="40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45"/>
      <c r="E14" s="4"/>
      <c r="F14" s="35"/>
      <c r="G14" s="40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45"/>
      <c r="E15" s="4"/>
      <c r="F15" s="35"/>
      <c r="G15" s="40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45"/>
      <c r="E16" s="47"/>
      <c r="F16" s="35"/>
      <c r="G16" s="40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45"/>
      <c r="E17" s="47"/>
      <c r="F17" s="35"/>
      <c r="G17" s="40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45"/>
      <c r="E18" s="47"/>
      <c r="F18" s="35"/>
      <c r="G18" s="40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45"/>
      <c r="E19" s="47"/>
      <c r="F19" s="35"/>
      <c r="G19" s="40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45"/>
      <c r="E20" s="47"/>
      <c r="F20" s="35"/>
      <c r="G20" s="40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45"/>
      <c r="E21" s="47"/>
      <c r="F21" s="35"/>
      <c r="G21" s="40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45"/>
      <c r="E22" s="47"/>
      <c r="F22" s="35"/>
      <c r="G22" s="40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45"/>
      <c r="E23" s="47"/>
      <c r="F23" s="35"/>
      <c r="G23" s="40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7"/>
      <c r="F24" s="35"/>
      <c r="G24" s="40">
        <f t="shared" si="0"/>
        <v>0</v>
      </c>
      <c r="H24" s="2"/>
      <c r="I24" s="6"/>
      <c r="J24" s="6"/>
    </row>
    <row r="25" spans="1:10" ht="14.25" customHeight="1">
      <c r="A25" s="314" t="s">
        <v>52</v>
      </c>
      <c r="B25" s="314"/>
      <c r="C25" s="314"/>
      <c r="D25" s="2"/>
      <c r="E25" s="4">
        <f>SUM(E4:E24)</f>
        <v>5760</v>
      </c>
      <c r="F25" s="35">
        <f>SUM(F4:F24)</f>
        <v>5760</v>
      </c>
      <c r="G25" s="40">
        <f>E25-F25</f>
        <v>0</v>
      </c>
      <c r="H25" s="2"/>
      <c r="I25" s="5"/>
      <c r="J25" s="6"/>
    </row>
    <row r="26" spans="1:10" ht="14.25" customHeight="1">
      <c r="C26" s="15" t="s">
        <v>53</v>
      </c>
      <c r="D26" s="14">
        <f>E25</f>
        <v>5760</v>
      </c>
      <c r="F26" s="16"/>
      <c r="H26" s="16"/>
    </row>
    <row r="27" spans="1:10" ht="21" customHeight="1">
      <c r="C27" s="15" t="s">
        <v>54</v>
      </c>
      <c r="D27" s="14">
        <f>F25</f>
        <v>5760</v>
      </c>
      <c r="E27" s="16" t="s">
        <v>55</v>
      </c>
      <c r="F27" s="31" t="s">
        <v>470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0</v>
      </c>
      <c r="E28" s="15" t="s">
        <v>112</v>
      </c>
      <c r="F28" s="18" t="s">
        <v>125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12" t="s">
        <v>57</v>
      </c>
      <c r="B30" s="312"/>
      <c r="C30" s="312"/>
      <c r="D30" s="7" t="s">
        <v>113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41"/>
  <sheetViews>
    <sheetView workbookViewId="0">
      <selection activeCell="F9" sqref="F9"/>
    </sheetView>
  </sheetViews>
  <sheetFormatPr defaultRowHeight="12"/>
  <cols>
    <col min="1" max="2" width="2.875" style="7" customWidth="1"/>
    <col min="3" max="3" width="2.875" style="10" customWidth="1"/>
    <col min="4" max="4" width="37.375" style="7" customWidth="1"/>
    <col min="5" max="7" width="9.875" style="7" customWidth="1"/>
    <col min="8" max="8" width="7.375" style="7" customWidth="1"/>
    <col min="9" max="9" width="11.625" style="7" customWidth="1"/>
    <col min="10" max="10" width="52.25" style="7" customWidth="1"/>
    <col min="11" max="16384" width="9" style="7"/>
  </cols>
  <sheetData>
    <row r="1" spans="1:10" ht="30.75" customHeight="1">
      <c r="A1" s="308" t="s">
        <v>40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25" customHeight="1">
      <c r="A2" s="309" t="s">
        <v>41</v>
      </c>
      <c r="B2" s="309"/>
      <c r="C2" s="309"/>
      <c r="D2" s="12" t="s">
        <v>144</v>
      </c>
      <c r="E2" s="16" t="s">
        <v>42</v>
      </c>
      <c r="F2" s="9" t="s">
        <v>21</v>
      </c>
      <c r="G2" s="11"/>
      <c r="H2" s="25"/>
      <c r="I2" s="25"/>
    </row>
    <row r="3" spans="1:10" ht="12" customHeight="1">
      <c r="A3" s="313" t="s">
        <v>43</v>
      </c>
      <c r="B3" s="313"/>
      <c r="C3" s="313"/>
      <c r="D3" s="310" t="s">
        <v>44</v>
      </c>
      <c r="E3" s="310" t="s">
        <v>45</v>
      </c>
      <c r="F3" s="310" t="s">
        <v>46</v>
      </c>
      <c r="G3" s="310" t="s">
        <v>47</v>
      </c>
      <c r="H3" s="310" t="s">
        <v>0</v>
      </c>
      <c r="I3" s="310" t="s">
        <v>1</v>
      </c>
      <c r="J3" s="310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1"/>
      <c r="E4" s="311"/>
      <c r="F4" s="311"/>
      <c r="G4" s="311"/>
      <c r="H4" s="311"/>
      <c r="I4" s="311"/>
      <c r="J4" s="311"/>
    </row>
    <row r="5" spans="1:10" ht="14.25" customHeight="1">
      <c r="A5" s="184">
        <v>16</v>
      </c>
      <c r="B5" s="184">
        <v>10</v>
      </c>
      <c r="C5" s="184">
        <v>10</v>
      </c>
      <c r="D5" s="185" t="s">
        <v>342</v>
      </c>
      <c r="E5" s="208">
        <v>3600</v>
      </c>
      <c r="F5" s="187">
        <v>3500</v>
      </c>
      <c r="G5" s="188">
        <f>E5-F5</f>
        <v>100</v>
      </c>
      <c r="H5" s="209"/>
      <c r="I5" s="214"/>
      <c r="J5" s="183"/>
    </row>
    <row r="6" spans="1:10" ht="14.25" customHeight="1">
      <c r="A6" s="199">
        <v>17</v>
      </c>
      <c r="B6" s="199">
        <v>3</v>
      </c>
      <c r="C6" s="199">
        <v>7</v>
      </c>
      <c r="D6" s="197" t="s">
        <v>454</v>
      </c>
      <c r="E6" s="4">
        <v>500</v>
      </c>
      <c r="F6" s="164"/>
      <c r="G6" s="40">
        <f t="shared" ref="G6:G24" si="0">G5+E6-F6</f>
        <v>600</v>
      </c>
      <c r="H6" s="2"/>
      <c r="I6" s="2"/>
      <c r="J6" s="2"/>
    </row>
    <row r="7" spans="1:10" ht="14.25" customHeight="1">
      <c r="A7" s="6">
        <v>17</v>
      </c>
      <c r="B7" s="6">
        <v>4</v>
      </c>
      <c r="C7" s="6">
        <v>14</v>
      </c>
      <c r="D7" s="45" t="s">
        <v>533</v>
      </c>
      <c r="E7" s="6"/>
      <c r="F7" s="164">
        <v>600</v>
      </c>
      <c r="G7" s="40">
        <f t="shared" si="0"/>
        <v>0</v>
      </c>
      <c r="H7" s="2"/>
      <c r="I7" s="5"/>
      <c r="J7" s="6"/>
    </row>
    <row r="8" spans="1:10" ht="14.25" customHeight="1">
      <c r="A8" s="6">
        <v>17</v>
      </c>
      <c r="B8" s="6">
        <v>9</v>
      </c>
      <c r="C8" s="6">
        <v>2</v>
      </c>
      <c r="D8" s="45" t="s">
        <v>741</v>
      </c>
      <c r="E8" s="4">
        <v>600</v>
      </c>
      <c r="F8" s="164"/>
      <c r="G8" s="40">
        <f t="shared" si="0"/>
        <v>600</v>
      </c>
      <c r="H8" s="2"/>
      <c r="I8" s="5"/>
      <c r="J8" s="63"/>
    </row>
    <row r="9" spans="1:10" ht="14.25" customHeight="1">
      <c r="A9" s="6">
        <v>17</v>
      </c>
      <c r="B9" s="6">
        <v>9</v>
      </c>
      <c r="C9" s="6">
        <v>30</v>
      </c>
      <c r="D9" s="45" t="s">
        <v>788</v>
      </c>
      <c r="E9" s="4"/>
      <c r="F9" s="164">
        <v>600</v>
      </c>
      <c r="G9" s="40">
        <f t="shared" si="0"/>
        <v>0</v>
      </c>
      <c r="H9" s="2"/>
      <c r="I9" s="5"/>
      <c r="J9" s="6" t="s">
        <v>780</v>
      </c>
    </row>
    <row r="10" spans="1:10" ht="14.25" customHeight="1">
      <c r="A10" s="6"/>
      <c r="B10" s="6"/>
      <c r="C10" s="6"/>
      <c r="D10" s="2"/>
      <c r="E10" s="4"/>
      <c r="F10" s="164"/>
      <c r="G10" s="40">
        <f t="shared" si="0"/>
        <v>0</v>
      </c>
      <c r="H10" s="2"/>
      <c r="I10" s="5"/>
      <c r="J10" s="6"/>
    </row>
    <row r="11" spans="1:10" s="19" customFormat="1" ht="14.25" customHeight="1">
      <c r="A11" s="79"/>
      <c r="B11" s="79"/>
      <c r="C11" s="79"/>
      <c r="D11" s="2"/>
      <c r="E11" s="4"/>
      <c r="F11" s="164"/>
      <c r="G11" s="40">
        <f t="shared" si="0"/>
        <v>0</v>
      </c>
      <c r="H11" s="2"/>
      <c r="I11" s="5"/>
      <c r="J11" s="79"/>
    </row>
    <row r="12" spans="1:10" ht="14.25" customHeight="1">
      <c r="A12" s="6"/>
      <c r="B12" s="6"/>
      <c r="C12" s="6"/>
      <c r="D12" s="2"/>
      <c r="E12" s="4"/>
      <c r="F12" s="164"/>
      <c r="G12" s="40">
        <f t="shared" si="0"/>
        <v>0</v>
      </c>
      <c r="H12" s="2"/>
      <c r="I12" s="13"/>
      <c r="J12" s="6"/>
    </row>
    <row r="13" spans="1:10" ht="14.25" customHeight="1">
      <c r="A13" s="6"/>
      <c r="B13" s="6"/>
      <c r="C13" s="6"/>
      <c r="D13" s="2"/>
      <c r="E13" s="4"/>
      <c r="F13" s="164"/>
      <c r="G13" s="40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164"/>
      <c r="G14" s="40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164"/>
      <c r="G15" s="40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164"/>
      <c r="G16" s="40">
        <f t="shared" si="0"/>
        <v>0</v>
      </c>
      <c r="H16" s="2"/>
      <c r="I16" s="13"/>
      <c r="J16" s="6"/>
    </row>
    <row r="17" spans="1:10" ht="14.25" customHeight="1">
      <c r="A17" s="6"/>
      <c r="B17" s="6"/>
      <c r="C17" s="6"/>
      <c r="D17" s="2"/>
      <c r="E17" s="4"/>
      <c r="F17" s="164"/>
      <c r="G17" s="40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164"/>
      <c r="G18" s="40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164"/>
      <c r="G19" s="40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164"/>
      <c r="G20" s="40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164"/>
      <c r="G21" s="40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164"/>
      <c r="G22" s="40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164"/>
      <c r="G23" s="40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164"/>
      <c r="G24" s="40">
        <f t="shared" si="0"/>
        <v>0</v>
      </c>
      <c r="H24" s="2"/>
      <c r="I24" s="6"/>
      <c r="J24" s="6"/>
    </row>
    <row r="25" spans="1:10" ht="14.25" customHeight="1">
      <c r="A25" s="314" t="s">
        <v>52</v>
      </c>
      <c r="B25" s="314"/>
      <c r="C25" s="314"/>
      <c r="D25" s="2"/>
      <c r="E25" s="4">
        <f>SUM(E4:E24)</f>
        <v>4700</v>
      </c>
      <c r="F25" s="164">
        <f>SUM(F4:F24)</f>
        <v>4700</v>
      </c>
      <c r="G25" s="40">
        <f>E25-F25</f>
        <v>0</v>
      </c>
      <c r="H25" s="2"/>
      <c r="I25" s="5"/>
      <c r="J25" s="6"/>
    </row>
    <row r="26" spans="1:10" ht="14.25" customHeight="1">
      <c r="C26" s="15" t="s">
        <v>53</v>
      </c>
      <c r="D26" s="14">
        <f>E25</f>
        <v>4700</v>
      </c>
      <c r="F26" s="16"/>
      <c r="H26" s="16"/>
    </row>
    <row r="27" spans="1:10" ht="14.25" customHeight="1">
      <c r="C27" s="15" t="s">
        <v>54</v>
      </c>
      <c r="D27" s="14">
        <f>F25</f>
        <v>4700</v>
      </c>
      <c r="E27" s="16" t="s">
        <v>55</v>
      </c>
      <c r="F27" s="26" t="s">
        <v>172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0</v>
      </c>
      <c r="E28" s="15" t="s">
        <v>112</v>
      </c>
      <c r="F28" s="18" t="s">
        <v>126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12" t="s">
        <v>57</v>
      </c>
      <c r="B30" s="312"/>
      <c r="C30" s="312"/>
      <c r="D30" s="7" t="s">
        <v>113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J41"/>
  <sheetViews>
    <sheetView workbookViewId="0">
      <selection activeCell="F11" sqref="F11"/>
    </sheetView>
  </sheetViews>
  <sheetFormatPr defaultRowHeight="12"/>
  <cols>
    <col min="1" max="2" width="2.875" style="7" customWidth="1"/>
    <col min="3" max="3" width="2.875" style="10" customWidth="1"/>
    <col min="4" max="4" width="40.5" style="7" customWidth="1"/>
    <col min="5" max="5" width="9.875" style="7" customWidth="1"/>
    <col min="6" max="6" width="13.25" style="7" customWidth="1"/>
    <col min="7" max="7" width="9.875" style="7" customWidth="1"/>
    <col min="8" max="8" width="7.375" style="7" customWidth="1"/>
    <col min="9" max="9" width="8.625" style="7" customWidth="1"/>
    <col min="10" max="10" width="52.875" style="7" customWidth="1"/>
    <col min="11" max="16384" width="9" style="7"/>
  </cols>
  <sheetData>
    <row r="1" spans="1:10" ht="30.75" customHeight="1">
      <c r="A1" s="308" t="s">
        <v>40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25" customHeight="1">
      <c r="A2" s="309" t="s">
        <v>41</v>
      </c>
      <c r="B2" s="309"/>
      <c r="C2" s="309"/>
      <c r="D2" s="12" t="s">
        <v>147</v>
      </c>
      <c r="E2" s="16" t="s">
        <v>42</v>
      </c>
      <c r="F2" s="9" t="s">
        <v>22</v>
      </c>
      <c r="G2" s="11"/>
      <c r="H2" s="25"/>
      <c r="I2" s="25"/>
    </row>
    <row r="3" spans="1:10" ht="12" customHeight="1">
      <c r="A3" s="313" t="s">
        <v>43</v>
      </c>
      <c r="B3" s="313"/>
      <c r="C3" s="313"/>
      <c r="D3" s="310" t="s">
        <v>44</v>
      </c>
      <c r="E3" s="310" t="s">
        <v>45</v>
      </c>
      <c r="F3" s="310" t="s">
        <v>46</v>
      </c>
      <c r="G3" s="310" t="s">
        <v>47</v>
      </c>
      <c r="H3" s="310" t="s">
        <v>0</v>
      </c>
      <c r="I3" s="310" t="s">
        <v>1</v>
      </c>
      <c r="J3" s="310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1"/>
      <c r="E4" s="311"/>
      <c r="F4" s="311"/>
      <c r="G4" s="311"/>
      <c r="H4" s="311"/>
      <c r="I4" s="311"/>
      <c r="J4" s="311"/>
    </row>
    <row r="5" spans="1:10" ht="14.25" customHeight="1">
      <c r="A5" s="184">
        <v>16</v>
      </c>
      <c r="B5" s="184">
        <v>10</v>
      </c>
      <c r="C5" s="184">
        <v>10</v>
      </c>
      <c r="D5" s="185" t="s">
        <v>342</v>
      </c>
      <c r="E5" s="208">
        <v>5460</v>
      </c>
      <c r="F5" s="187">
        <v>5400</v>
      </c>
      <c r="G5" s="188">
        <f>E5-F5</f>
        <v>60</v>
      </c>
      <c r="H5" s="209"/>
      <c r="I5" s="185"/>
      <c r="J5" s="183"/>
    </row>
    <row r="6" spans="1:10" ht="14.25" customHeight="1">
      <c r="A6" s="199">
        <v>16</v>
      </c>
      <c r="B6" s="199">
        <v>12</v>
      </c>
      <c r="C6" s="199">
        <v>9</v>
      </c>
      <c r="D6" s="197" t="s">
        <v>395</v>
      </c>
      <c r="E6" s="4">
        <v>600</v>
      </c>
      <c r="F6" s="164"/>
      <c r="G6" s="40">
        <f t="shared" ref="G6:G24" si="0">G5+E6-F6</f>
        <v>660</v>
      </c>
      <c r="H6" s="2"/>
      <c r="I6" s="5"/>
      <c r="J6" s="2"/>
    </row>
    <row r="7" spans="1:10" ht="14.25" customHeight="1">
      <c r="A7" s="6">
        <v>17</v>
      </c>
      <c r="B7" s="6">
        <v>3</v>
      </c>
      <c r="C7" s="6">
        <v>8</v>
      </c>
      <c r="D7" s="45" t="s">
        <v>518</v>
      </c>
      <c r="E7" s="4">
        <v>600</v>
      </c>
      <c r="F7" s="164"/>
      <c r="G7" s="40">
        <f t="shared" si="0"/>
        <v>1260</v>
      </c>
      <c r="H7" s="2"/>
      <c r="I7" s="5"/>
      <c r="J7" s="6"/>
    </row>
    <row r="8" spans="1:10" ht="14.25" customHeight="1">
      <c r="A8" s="6">
        <v>17</v>
      </c>
      <c r="B8" s="6">
        <v>4</v>
      </c>
      <c r="C8" s="6">
        <v>17</v>
      </c>
      <c r="D8" s="45" t="s">
        <v>534</v>
      </c>
      <c r="E8" s="6"/>
      <c r="F8" s="43">
        <v>1200</v>
      </c>
      <c r="G8" s="40">
        <f t="shared" si="0"/>
        <v>60</v>
      </c>
      <c r="H8" s="2"/>
      <c r="I8" s="5"/>
      <c r="J8" s="6"/>
    </row>
    <row r="9" spans="1:10" ht="14.25" customHeight="1">
      <c r="A9" s="6">
        <v>17</v>
      </c>
      <c r="B9" s="6">
        <v>6</v>
      </c>
      <c r="C9" s="6">
        <v>20</v>
      </c>
      <c r="D9" s="45" t="s">
        <v>630</v>
      </c>
      <c r="E9" s="4">
        <v>600</v>
      </c>
      <c r="F9" s="164"/>
      <c r="G9" s="40">
        <f t="shared" si="0"/>
        <v>660</v>
      </c>
      <c r="H9" s="2"/>
      <c r="I9" s="45"/>
      <c r="J9" s="6"/>
    </row>
    <row r="10" spans="1:10" ht="14.25" customHeight="1">
      <c r="A10" s="6">
        <v>17</v>
      </c>
      <c r="B10" s="6">
        <v>9</v>
      </c>
      <c r="C10" s="6">
        <v>9</v>
      </c>
      <c r="D10" s="45" t="s">
        <v>750</v>
      </c>
      <c r="E10" s="4">
        <v>600</v>
      </c>
      <c r="F10" s="43"/>
      <c r="G10" s="40">
        <f t="shared" si="0"/>
        <v>1260</v>
      </c>
      <c r="H10" s="2"/>
      <c r="I10" s="5"/>
      <c r="J10" s="6"/>
    </row>
    <row r="11" spans="1:10" ht="14.25" customHeight="1">
      <c r="A11" s="6">
        <v>17</v>
      </c>
      <c r="B11" s="6">
        <v>9</v>
      </c>
      <c r="C11" s="6">
        <v>30</v>
      </c>
      <c r="D11" s="45" t="s">
        <v>789</v>
      </c>
      <c r="E11" s="4"/>
      <c r="F11" s="43">
        <v>1200</v>
      </c>
      <c r="G11" s="40">
        <f t="shared" si="0"/>
        <v>60</v>
      </c>
      <c r="H11" s="6"/>
      <c r="I11" s="5"/>
      <c r="J11" s="6" t="s">
        <v>780</v>
      </c>
    </row>
    <row r="12" spans="1:10" s="19" customFormat="1" ht="14.25" customHeight="1">
      <c r="A12" s="79"/>
      <c r="B12" s="79"/>
      <c r="C12" s="79"/>
      <c r="D12" s="45"/>
      <c r="E12" s="4"/>
      <c r="F12" s="164"/>
      <c r="G12" s="40">
        <f t="shared" si="0"/>
        <v>60</v>
      </c>
      <c r="H12" s="2"/>
      <c r="I12" s="5"/>
      <c r="J12" s="79"/>
    </row>
    <row r="13" spans="1:10" ht="14.25" customHeight="1">
      <c r="A13" s="6"/>
      <c r="B13" s="6"/>
      <c r="C13" s="6"/>
      <c r="D13" s="45"/>
      <c r="E13" s="4"/>
      <c r="F13" s="43"/>
      <c r="G13" s="40">
        <f t="shared" si="0"/>
        <v>60</v>
      </c>
      <c r="H13" s="2"/>
      <c r="I13" s="5"/>
      <c r="J13" s="6"/>
    </row>
    <row r="14" spans="1:10" ht="14.25" customHeight="1">
      <c r="A14" s="6"/>
      <c r="B14" s="6"/>
      <c r="C14" s="6"/>
      <c r="D14" s="45"/>
      <c r="E14" s="4"/>
      <c r="F14" s="164"/>
      <c r="G14" s="40">
        <f t="shared" si="0"/>
        <v>60</v>
      </c>
      <c r="H14" s="2"/>
      <c r="I14" s="13"/>
      <c r="J14" s="6"/>
    </row>
    <row r="15" spans="1:10" ht="14.25" customHeight="1">
      <c r="A15" s="6"/>
      <c r="B15" s="6"/>
      <c r="C15" s="6"/>
      <c r="D15" s="45"/>
      <c r="E15" s="4"/>
      <c r="F15" s="43"/>
      <c r="G15" s="40">
        <f t="shared" si="0"/>
        <v>60</v>
      </c>
      <c r="H15" s="2"/>
      <c r="I15" s="5"/>
      <c r="J15" s="6"/>
    </row>
    <row r="16" spans="1:10" ht="14.25" customHeight="1">
      <c r="A16" s="6"/>
      <c r="B16" s="6"/>
      <c r="C16" s="6"/>
      <c r="D16" s="45"/>
      <c r="E16" s="4"/>
      <c r="F16" s="43"/>
      <c r="G16" s="40">
        <f t="shared" si="0"/>
        <v>60</v>
      </c>
      <c r="H16" s="2"/>
      <c r="I16" s="5"/>
      <c r="J16" s="6"/>
    </row>
    <row r="17" spans="1:10" ht="14.25" customHeight="1">
      <c r="A17" s="6"/>
      <c r="B17" s="6"/>
      <c r="C17" s="6"/>
      <c r="D17" s="45"/>
      <c r="E17" s="4"/>
      <c r="F17" s="43"/>
      <c r="G17" s="40">
        <f t="shared" si="0"/>
        <v>60</v>
      </c>
      <c r="H17" s="2"/>
      <c r="I17" s="5"/>
      <c r="J17" s="6"/>
    </row>
    <row r="18" spans="1:10" ht="14.25" customHeight="1">
      <c r="A18" s="6"/>
      <c r="B18" s="6"/>
      <c r="C18" s="6"/>
      <c r="D18" s="45"/>
      <c r="E18" s="4"/>
      <c r="F18" s="43"/>
      <c r="G18" s="40">
        <f t="shared" si="0"/>
        <v>60</v>
      </c>
      <c r="H18" s="2"/>
      <c r="I18" s="13"/>
      <c r="J18" s="6"/>
    </row>
    <row r="19" spans="1:10" ht="14.25" customHeight="1">
      <c r="A19" s="6"/>
      <c r="B19" s="6"/>
      <c r="C19" s="6"/>
      <c r="D19" s="45"/>
      <c r="E19" s="4"/>
      <c r="F19" s="43"/>
      <c r="G19" s="40">
        <f t="shared" si="0"/>
        <v>60</v>
      </c>
      <c r="H19" s="2"/>
      <c r="I19" s="5"/>
      <c r="J19" s="6"/>
    </row>
    <row r="20" spans="1:10" ht="14.25" customHeight="1">
      <c r="A20" s="6"/>
      <c r="B20" s="6"/>
      <c r="C20" s="6"/>
      <c r="D20" s="45"/>
      <c r="E20" s="4"/>
      <c r="F20" s="43"/>
      <c r="G20" s="40">
        <f t="shared" si="0"/>
        <v>60</v>
      </c>
      <c r="H20" s="2"/>
      <c r="I20" s="5"/>
      <c r="J20" s="6"/>
    </row>
    <row r="21" spans="1:10" ht="14.25" customHeight="1">
      <c r="A21" s="6"/>
      <c r="B21" s="6"/>
      <c r="C21" s="6"/>
      <c r="D21" s="45"/>
      <c r="E21" s="4"/>
      <c r="F21" s="164"/>
      <c r="G21" s="40">
        <f t="shared" si="0"/>
        <v>60</v>
      </c>
      <c r="H21" s="2"/>
      <c r="I21" s="13"/>
      <c r="J21" s="6"/>
    </row>
    <row r="22" spans="1:10" ht="14.25" customHeight="1">
      <c r="A22" s="6"/>
      <c r="B22" s="6"/>
      <c r="C22" s="6"/>
      <c r="D22" s="45"/>
      <c r="E22" s="4"/>
      <c r="F22" s="43"/>
      <c r="G22" s="40">
        <f t="shared" si="0"/>
        <v>60</v>
      </c>
      <c r="H22" s="2"/>
      <c r="I22" s="5"/>
      <c r="J22" s="6"/>
    </row>
    <row r="23" spans="1:10" ht="14.25" customHeight="1">
      <c r="A23" s="6"/>
      <c r="B23" s="6"/>
      <c r="C23" s="6"/>
      <c r="D23" s="45"/>
      <c r="E23" s="4"/>
      <c r="F23" s="43"/>
      <c r="G23" s="40">
        <f t="shared" si="0"/>
        <v>60</v>
      </c>
      <c r="H23" s="2"/>
      <c r="I23" s="5"/>
      <c r="J23" s="6"/>
    </row>
    <row r="24" spans="1:10" ht="14.25" customHeight="1">
      <c r="A24" s="6"/>
      <c r="B24" s="6"/>
      <c r="C24" s="6"/>
      <c r="D24" s="45"/>
      <c r="E24" s="4"/>
      <c r="F24" s="43"/>
      <c r="G24" s="40">
        <f t="shared" si="0"/>
        <v>60</v>
      </c>
      <c r="H24" s="2"/>
      <c r="I24" s="6"/>
      <c r="J24" s="6"/>
    </row>
    <row r="25" spans="1:10" ht="14.25" customHeight="1">
      <c r="A25" s="314" t="s">
        <v>52</v>
      </c>
      <c r="B25" s="314"/>
      <c r="C25" s="314"/>
      <c r="D25" s="2"/>
      <c r="E25" s="4">
        <f>SUM(E4:E24)</f>
        <v>7860</v>
      </c>
      <c r="F25" s="43">
        <f>SUM(F4:F24)</f>
        <v>7800</v>
      </c>
      <c r="G25" s="40">
        <f>E25-F25</f>
        <v>60</v>
      </c>
      <c r="H25" s="2"/>
      <c r="I25" s="5"/>
      <c r="J25" s="6"/>
    </row>
    <row r="26" spans="1:10" ht="14.25" customHeight="1">
      <c r="C26" s="15" t="s">
        <v>53</v>
      </c>
      <c r="D26" s="14">
        <f>E25</f>
        <v>7860</v>
      </c>
      <c r="F26" s="16"/>
      <c r="H26" s="16"/>
    </row>
    <row r="27" spans="1:10" ht="14.25" customHeight="1">
      <c r="C27" s="15" t="s">
        <v>54</v>
      </c>
      <c r="D27" s="14">
        <f>F25</f>
        <v>7800</v>
      </c>
      <c r="E27" s="16" t="s">
        <v>55</v>
      </c>
      <c r="F27" s="26" t="s">
        <v>127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60</v>
      </c>
      <c r="E28" s="15" t="s">
        <v>112</v>
      </c>
      <c r="F28" s="12" t="s">
        <v>119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12" t="s">
        <v>57</v>
      </c>
      <c r="B30" s="312"/>
      <c r="C30" s="312"/>
      <c r="D30" s="7" t="s">
        <v>165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36"/>
  <sheetViews>
    <sheetView workbookViewId="0">
      <selection activeCell="F8" sqref="F8"/>
    </sheetView>
  </sheetViews>
  <sheetFormatPr defaultRowHeight="12"/>
  <cols>
    <col min="1" max="2" width="2.875" style="7" customWidth="1"/>
    <col min="3" max="3" width="2.875" style="10" customWidth="1"/>
    <col min="4" max="4" width="34.125" style="7" customWidth="1"/>
    <col min="5" max="5" width="9.875" style="7" customWidth="1"/>
    <col min="6" max="6" width="11.625" style="7" customWidth="1"/>
    <col min="7" max="7" width="9.875" style="7" customWidth="1"/>
    <col min="8" max="8" width="10" style="7" customWidth="1"/>
    <col min="9" max="9" width="5.75" style="7" customWidth="1"/>
    <col min="10" max="10" width="69.5" style="7" customWidth="1"/>
    <col min="11" max="16384" width="9" style="7"/>
  </cols>
  <sheetData>
    <row r="1" spans="1:10" ht="30.75" customHeight="1">
      <c r="A1" s="308" t="s">
        <v>40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25" customHeight="1">
      <c r="A2" s="309" t="s">
        <v>41</v>
      </c>
      <c r="B2" s="309"/>
      <c r="C2" s="309"/>
      <c r="D2" s="12" t="s">
        <v>145</v>
      </c>
      <c r="E2" s="16" t="s">
        <v>42</v>
      </c>
      <c r="F2" s="9" t="s">
        <v>23</v>
      </c>
      <c r="G2" s="11"/>
      <c r="H2" s="25"/>
      <c r="I2" s="25"/>
    </row>
    <row r="3" spans="1:10" ht="12" customHeight="1">
      <c r="A3" s="313" t="s">
        <v>43</v>
      </c>
      <c r="B3" s="313"/>
      <c r="C3" s="313"/>
      <c r="D3" s="310" t="s">
        <v>44</v>
      </c>
      <c r="E3" s="310" t="s">
        <v>45</v>
      </c>
      <c r="F3" s="310" t="s">
        <v>46</v>
      </c>
      <c r="G3" s="310" t="s">
        <v>47</v>
      </c>
      <c r="H3" s="310" t="s">
        <v>0</v>
      </c>
      <c r="I3" s="310" t="s">
        <v>1</v>
      </c>
      <c r="J3" s="310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1"/>
      <c r="E4" s="311"/>
      <c r="F4" s="311"/>
      <c r="G4" s="311"/>
      <c r="H4" s="311"/>
      <c r="I4" s="311"/>
      <c r="J4" s="311"/>
    </row>
    <row r="5" spans="1:10" ht="14.25" customHeight="1">
      <c r="A5" s="184">
        <v>16</v>
      </c>
      <c r="B5" s="184">
        <v>10</v>
      </c>
      <c r="C5" s="184">
        <v>10</v>
      </c>
      <c r="D5" s="185" t="s">
        <v>344</v>
      </c>
      <c r="E5" s="208">
        <v>2000</v>
      </c>
      <c r="F5" s="187">
        <v>1960</v>
      </c>
      <c r="G5" s="215">
        <f>E5-F5</f>
        <v>40</v>
      </c>
      <c r="H5" s="209"/>
      <c r="I5" s="210"/>
      <c r="J5" s="183"/>
    </row>
    <row r="6" spans="1:10" ht="14.25" customHeight="1">
      <c r="A6" s="199">
        <v>17</v>
      </c>
      <c r="B6" s="199">
        <v>4</v>
      </c>
      <c r="C6" s="199">
        <v>12</v>
      </c>
      <c r="D6" s="197" t="s">
        <v>519</v>
      </c>
      <c r="E6" s="4"/>
      <c r="F6" s="164"/>
      <c r="G6" s="3">
        <f t="shared" ref="G6:G24" si="0">G5+E6-F6</f>
        <v>40</v>
      </c>
      <c r="H6" s="2"/>
      <c r="I6" s="5"/>
      <c r="J6" s="6"/>
    </row>
    <row r="7" spans="1:10" s="19" customFormat="1" ht="14.25" customHeight="1">
      <c r="A7" s="79">
        <v>17</v>
      </c>
      <c r="B7" s="79">
        <v>8</v>
      </c>
      <c r="C7" s="79">
        <v>23</v>
      </c>
      <c r="D7" s="45" t="s">
        <v>724</v>
      </c>
      <c r="E7" s="4">
        <v>440</v>
      </c>
      <c r="F7" s="164"/>
      <c r="G7" s="40">
        <f t="shared" si="0"/>
        <v>480</v>
      </c>
      <c r="H7" s="2" t="s">
        <v>708</v>
      </c>
      <c r="I7" s="5"/>
      <c r="J7" s="79"/>
    </row>
    <row r="8" spans="1:10" ht="14.25" customHeight="1">
      <c r="A8" s="6">
        <v>17</v>
      </c>
      <c r="B8" s="6">
        <v>9</v>
      </c>
      <c r="C8" s="6">
        <v>30</v>
      </c>
      <c r="D8" s="45" t="s">
        <v>790</v>
      </c>
      <c r="E8" s="4"/>
      <c r="F8" s="164">
        <v>480</v>
      </c>
      <c r="G8" s="40">
        <f t="shared" si="0"/>
        <v>0</v>
      </c>
      <c r="H8" s="2"/>
      <c r="I8" s="13"/>
      <c r="J8" s="6" t="s">
        <v>780</v>
      </c>
    </row>
    <row r="9" spans="1:10" ht="14.25" customHeight="1">
      <c r="A9" s="6"/>
      <c r="B9" s="6"/>
      <c r="C9" s="6"/>
      <c r="D9" s="2"/>
      <c r="E9" s="4"/>
      <c r="F9" s="164"/>
      <c r="G9" s="3">
        <f t="shared" si="0"/>
        <v>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170"/>
      <c r="G10" s="3">
        <f t="shared" si="0"/>
        <v>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164"/>
      <c r="G11" s="3">
        <f t="shared" si="0"/>
        <v>0</v>
      </c>
      <c r="H11" s="2"/>
      <c r="I11" s="5"/>
      <c r="J11" s="6"/>
    </row>
    <row r="12" spans="1:10" ht="14.25" customHeight="1">
      <c r="A12" s="6"/>
      <c r="B12" s="6"/>
      <c r="C12" s="6"/>
      <c r="D12" s="2"/>
      <c r="E12" s="4"/>
      <c r="F12" s="164"/>
      <c r="G12" s="40">
        <f t="shared" si="0"/>
        <v>0</v>
      </c>
      <c r="H12" s="2"/>
      <c r="I12" s="13"/>
      <c r="J12" s="6"/>
    </row>
    <row r="13" spans="1:10" ht="14.25" customHeight="1">
      <c r="A13" s="6"/>
      <c r="B13" s="6"/>
      <c r="C13" s="6"/>
      <c r="D13" s="2"/>
      <c r="E13" s="4"/>
      <c r="F13" s="164"/>
      <c r="G13" s="3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164"/>
      <c r="G14" s="3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164"/>
      <c r="G15" s="3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164"/>
      <c r="G16" s="3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164"/>
      <c r="G17" s="3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164"/>
      <c r="G18" s="3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164"/>
      <c r="G19" s="3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164"/>
      <c r="G20" s="3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164"/>
      <c r="G21" s="3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164"/>
      <c r="G22" s="3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164"/>
      <c r="G23" s="3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164"/>
      <c r="G24" s="3">
        <f t="shared" si="0"/>
        <v>0</v>
      </c>
      <c r="H24" s="2"/>
      <c r="I24" s="6"/>
      <c r="J24" s="6"/>
    </row>
    <row r="25" spans="1:10" ht="14.25" customHeight="1">
      <c r="A25" s="317" t="s">
        <v>284</v>
      </c>
      <c r="B25" s="314"/>
      <c r="C25" s="314"/>
      <c r="D25" s="2"/>
      <c r="E25" s="4">
        <f>SUM(E5:E24)</f>
        <v>2440</v>
      </c>
      <c r="F25" s="164">
        <f>SUM(F5:F24)</f>
        <v>2440</v>
      </c>
      <c r="G25" s="3">
        <f>E25-F25</f>
        <v>0</v>
      </c>
      <c r="H25" s="2"/>
      <c r="I25" s="5"/>
      <c r="J25" s="6"/>
    </row>
    <row r="26" spans="1:10" ht="14.25" customHeight="1">
      <c r="C26" s="15" t="s">
        <v>128</v>
      </c>
      <c r="D26" s="14">
        <f>E25</f>
        <v>2440</v>
      </c>
      <c r="F26" s="16"/>
      <c r="H26" s="16"/>
    </row>
    <row r="27" spans="1:10" ht="23.25" customHeight="1">
      <c r="C27" s="15" t="s">
        <v>129</v>
      </c>
      <c r="D27" s="14">
        <f>F25</f>
        <v>2440</v>
      </c>
      <c r="E27" s="16" t="s">
        <v>130</v>
      </c>
      <c r="F27" s="18" t="s">
        <v>707</v>
      </c>
      <c r="G27" s="18"/>
      <c r="H27" s="18"/>
      <c r="I27" s="18"/>
      <c r="J27" s="18"/>
    </row>
    <row r="28" spans="1:10" ht="14.25" customHeight="1">
      <c r="C28" s="15" t="s">
        <v>131</v>
      </c>
      <c r="D28" s="14">
        <f>G25</f>
        <v>0</v>
      </c>
      <c r="E28" s="15" t="s">
        <v>110</v>
      </c>
      <c r="F28" s="18" t="s">
        <v>114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12" t="s">
        <v>132</v>
      </c>
      <c r="B30" s="312"/>
      <c r="C30" s="312"/>
      <c r="D30" s="7" t="s">
        <v>117</v>
      </c>
      <c r="E30" s="16" t="s">
        <v>133</v>
      </c>
      <c r="F30" s="7" t="s">
        <v>113</v>
      </c>
      <c r="G30" s="18"/>
      <c r="H30" s="18"/>
      <c r="I30" s="18"/>
      <c r="J30" s="18"/>
    </row>
    <row r="31" spans="1:10" ht="14.25" customHeight="1"/>
    <row r="32" spans="1:10" ht="14.25" customHeight="1"/>
    <row r="33" ht="14.25" customHeight="1"/>
    <row r="34" ht="14.25" customHeight="1"/>
    <row r="35" ht="14.25" customHeight="1"/>
    <row r="36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41"/>
  <sheetViews>
    <sheetView workbookViewId="0">
      <selection activeCell="D8" sqref="D8"/>
    </sheetView>
  </sheetViews>
  <sheetFormatPr defaultRowHeight="12"/>
  <cols>
    <col min="1" max="2" width="2.875" style="7" customWidth="1"/>
    <col min="3" max="3" width="2.875" style="10" customWidth="1"/>
    <col min="4" max="4" width="34.125" style="7" customWidth="1"/>
    <col min="5" max="5" width="9.875" style="7" customWidth="1"/>
    <col min="6" max="6" width="12.125" style="7" customWidth="1"/>
    <col min="7" max="7" width="9.875" style="7" customWidth="1"/>
    <col min="8" max="8" width="7.375" style="7" customWidth="1"/>
    <col min="9" max="9" width="5.75" style="7" customWidth="1"/>
    <col min="10" max="10" width="51.75" style="7" customWidth="1"/>
    <col min="11" max="16384" width="9" style="7"/>
  </cols>
  <sheetData>
    <row r="1" spans="1:10" ht="30.75" customHeight="1">
      <c r="A1" s="308" t="s">
        <v>40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25" customHeight="1">
      <c r="A2" s="309" t="s">
        <v>41</v>
      </c>
      <c r="B2" s="309"/>
      <c r="C2" s="309"/>
      <c r="D2" s="12" t="s">
        <v>146</v>
      </c>
      <c r="E2" s="16" t="s">
        <v>42</v>
      </c>
      <c r="F2" s="9" t="s">
        <v>24</v>
      </c>
      <c r="G2" s="11"/>
      <c r="H2" s="25"/>
      <c r="I2" s="25"/>
    </row>
    <row r="3" spans="1:10" ht="12" customHeight="1">
      <c r="A3" s="313" t="s">
        <v>43</v>
      </c>
      <c r="B3" s="313"/>
      <c r="C3" s="313"/>
      <c r="D3" s="310" t="s">
        <v>44</v>
      </c>
      <c r="E3" s="310" t="s">
        <v>45</v>
      </c>
      <c r="F3" s="310" t="s">
        <v>46</v>
      </c>
      <c r="G3" s="310" t="s">
        <v>47</v>
      </c>
      <c r="H3" s="310" t="s">
        <v>0</v>
      </c>
      <c r="I3" s="310" t="s">
        <v>1</v>
      </c>
      <c r="J3" s="310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1"/>
      <c r="E4" s="311"/>
      <c r="F4" s="311"/>
      <c r="G4" s="311"/>
      <c r="H4" s="311"/>
      <c r="I4" s="311"/>
      <c r="J4" s="311"/>
    </row>
    <row r="5" spans="1:10" ht="14.25" customHeight="1">
      <c r="A5" s="184">
        <v>16</v>
      </c>
      <c r="B5" s="184">
        <v>10</v>
      </c>
      <c r="C5" s="184">
        <v>10</v>
      </c>
      <c r="D5" s="185" t="s">
        <v>344</v>
      </c>
      <c r="E5" s="208">
        <v>2400</v>
      </c>
      <c r="F5" s="187">
        <v>2400</v>
      </c>
      <c r="G5" s="215">
        <f>E5-F5</f>
        <v>0</v>
      </c>
      <c r="H5" s="209"/>
      <c r="I5" s="210"/>
      <c r="J5" s="183"/>
    </row>
    <row r="6" spans="1:10" ht="14.25" customHeight="1">
      <c r="A6" s="199">
        <v>17</v>
      </c>
      <c r="B6" s="199">
        <v>4</v>
      </c>
      <c r="C6" s="199">
        <v>12</v>
      </c>
      <c r="D6" s="197" t="s">
        <v>519</v>
      </c>
      <c r="E6" s="4"/>
      <c r="F6" s="35"/>
      <c r="G6" s="3">
        <f t="shared" ref="G6:G24" si="0">G5+E6-F6</f>
        <v>0</v>
      </c>
      <c r="H6" s="2"/>
      <c r="I6" s="5"/>
      <c r="J6" s="6"/>
    </row>
    <row r="7" spans="1:10" s="19" customFormat="1" ht="14.25" customHeight="1">
      <c r="A7" s="79">
        <v>17</v>
      </c>
      <c r="B7" s="79">
        <v>9</v>
      </c>
      <c r="C7" s="79">
        <v>18</v>
      </c>
      <c r="D7" s="45" t="s">
        <v>760</v>
      </c>
      <c r="E7" s="4">
        <v>600</v>
      </c>
      <c r="F7" s="35"/>
      <c r="G7" s="40">
        <f t="shared" si="0"/>
        <v>600</v>
      </c>
      <c r="H7" s="2"/>
      <c r="I7" s="5"/>
      <c r="J7" s="79"/>
    </row>
    <row r="8" spans="1:10" ht="14.25" customHeight="1">
      <c r="A8" s="6">
        <v>17</v>
      </c>
      <c r="B8" s="6">
        <v>9</v>
      </c>
      <c r="C8" s="6">
        <v>30</v>
      </c>
      <c r="D8" s="45" t="s">
        <v>791</v>
      </c>
      <c r="E8" s="4"/>
      <c r="F8" s="35">
        <v>600</v>
      </c>
      <c r="G8" s="40">
        <f t="shared" si="0"/>
        <v>0</v>
      </c>
      <c r="H8" s="2"/>
      <c r="I8" s="13"/>
      <c r="J8" s="6" t="s">
        <v>780</v>
      </c>
    </row>
    <row r="9" spans="1:10" ht="14.25" customHeight="1">
      <c r="A9" s="6"/>
      <c r="B9" s="6"/>
      <c r="C9" s="6"/>
      <c r="D9" s="45"/>
      <c r="E9" s="4"/>
      <c r="F9" s="35"/>
      <c r="G9" s="3">
        <f t="shared" si="0"/>
        <v>0</v>
      </c>
      <c r="H9" s="2"/>
      <c r="I9" s="5"/>
      <c r="J9" s="6"/>
    </row>
    <row r="10" spans="1:10" ht="14.25" customHeight="1">
      <c r="A10" s="6"/>
      <c r="B10" s="6"/>
      <c r="C10" s="6"/>
      <c r="D10" s="45"/>
      <c r="E10" s="4"/>
      <c r="F10" s="39"/>
      <c r="G10" s="3">
        <f t="shared" si="0"/>
        <v>0</v>
      </c>
      <c r="H10" s="2"/>
      <c r="I10" s="5"/>
      <c r="J10" s="6"/>
    </row>
    <row r="11" spans="1:10" ht="14.25" customHeight="1">
      <c r="A11" s="6"/>
      <c r="B11" s="6"/>
      <c r="C11" s="6"/>
      <c r="D11" s="45"/>
      <c r="E11" s="4"/>
      <c r="F11" s="35"/>
      <c r="G11" s="3">
        <f t="shared" si="0"/>
        <v>0</v>
      </c>
      <c r="H11" s="2"/>
      <c r="I11" s="5"/>
      <c r="J11" s="6"/>
    </row>
    <row r="12" spans="1:10" ht="14.25" customHeight="1">
      <c r="A12" s="6"/>
      <c r="B12" s="6"/>
      <c r="C12" s="6"/>
      <c r="D12" s="45"/>
      <c r="E12" s="4"/>
      <c r="F12" s="35"/>
      <c r="G12" s="40">
        <f t="shared" si="0"/>
        <v>0</v>
      </c>
      <c r="H12" s="2"/>
      <c r="I12" s="13"/>
      <c r="J12" s="6"/>
    </row>
    <row r="13" spans="1:10" ht="14.25" customHeight="1">
      <c r="A13" s="6"/>
      <c r="B13" s="6"/>
      <c r="C13" s="6"/>
      <c r="D13" s="45"/>
      <c r="E13" s="4"/>
      <c r="F13" s="35"/>
      <c r="G13" s="3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45"/>
      <c r="E14" s="4"/>
      <c r="F14" s="35"/>
      <c r="G14" s="3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45"/>
      <c r="E15" s="4"/>
      <c r="F15" s="35"/>
      <c r="G15" s="3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45"/>
      <c r="E16" s="4"/>
      <c r="F16" s="35"/>
      <c r="G16" s="3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45"/>
      <c r="E17" s="4"/>
      <c r="F17" s="35"/>
      <c r="G17" s="3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45"/>
      <c r="E18" s="4"/>
      <c r="F18" s="35"/>
      <c r="G18" s="3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45"/>
      <c r="E19" s="4"/>
      <c r="F19" s="35"/>
      <c r="G19" s="3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45"/>
      <c r="E20" s="4"/>
      <c r="F20" s="35"/>
      <c r="G20" s="3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45"/>
      <c r="E21" s="4"/>
      <c r="F21" s="35"/>
      <c r="G21" s="3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45"/>
      <c r="E22" s="4"/>
      <c r="F22" s="35"/>
      <c r="G22" s="3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45"/>
      <c r="E23" s="4"/>
      <c r="F23" s="35"/>
      <c r="G23" s="3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45"/>
      <c r="E24" s="4"/>
      <c r="F24" s="35"/>
      <c r="G24" s="3">
        <f t="shared" si="0"/>
        <v>0</v>
      </c>
      <c r="H24" s="2"/>
      <c r="I24" s="6"/>
      <c r="J24" s="6"/>
    </row>
    <row r="25" spans="1:10" ht="14.25" customHeight="1">
      <c r="A25" s="314" t="s">
        <v>52</v>
      </c>
      <c r="B25" s="314"/>
      <c r="C25" s="314"/>
      <c r="D25" s="2"/>
      <c r="E25" s="4">
        <f>SUM(E4:E24)</f>
        <v>3000</v>
      </c>
      <c r="F25" s="35">
        <f>SUM(F4:F24)</f>
        <v>3000</v>
      </c>
      <c r="G25" s="3">
        <f>E25-F25</f>
        <v>0</v>
      </c>
      <c r="H25" s="2"/>
      <c r="I25" s="5"/>
      <c r="J25" s="6"/>
    </row>
    <row r="26" spans="1:10" ht="14.25" customHeight="1">
      <c r="C26" s="15" t="s">
        <v>53</v>
      </c>
      <c r="D26" s="14">
        <f>E25</f>
        <v>3000</v>
      </c>
      <c r="F26" s="16"/>
      <c r="H26" s="16"/>
    </row>
    <row r="27" spans="1:10" ht="14.25" customHeight="1">
      <c r="C27" s="15" t="s">
        <v>54</v>
      </c>
      <c r="D27" s="14">
        <f>F25</f>
        <v>3000</v>
      </c>
      <c r="E27" s="16" t="s">
        <v>55</v>
      </c>
      <c r="F27" s="18" t="s">
        <v>759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0</v>
      </c>
      <c r="E28" s="15" t="s">
        <v>112</v>
      </c>
      <c r="F28" s="18" t="s">
        <v>134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12" t="s">
        <v>57</v>
      </c>
      <c r="B30" s="312"/>
      <c r="C30" s="312"/>
      <c r="D30" s="7" t="s">
        <v>117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41"/>
  <sheetViews>
    <sheetView workbookViewId="0">
      <selection sqref="A1:J1"/>
    </sheetView>
  </sheetViews>
  <sheetFormatPr defaultRowHeight="12"/>
  <cols>
    <col min="1" max="1" width="2.875" style="7" customWidth="1"/>
    <col min="2" max="2" width="3.125" style="7" customWidth="1"/>
    <col min="3" max="3" width="3.375" style="10" customWidth="1"/>
    <col min="4" max="4" width="29.25" style="7" customWidth="1"/>
    <col min="5" max="5" width="9.875" style="7" customWidth="1"/>
    <col min="6" max="6" width="13.375" style="11" customWidth="1"/>
    <col min="7" max="7" width="9.875" style="7" customWidth="1"/>
    <col min="8" max="8" width="7.25" style="7" customWidth="1"/>
    <col min="9" max="9" width="5.75" style="7" customWidth="1"/>
    <col min="10" max="10" width="57.875" style="7" customWidth="1"/>
    <col min="11" max="16384" width="9" style="7"/>
  </cols>
  <sheetData>
    <row r="1" spans="1:10" ht="30.75" customHeight="1">
      <c r="A1" s="308" t="s">
        <v>40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25" customHeight="1">
      <c r="A2" s="309" t="s">
        <v>41</v>
      </c>
      <c r="B2" s="309"/>
      <c r="C2" s="309"/>
      <c r="D2" s="12" t="s">
        <v>135</v>
      </c>
      <c r="E2" s="16" t="s">
        <v>42</v>
      </c>
      <c r="F2" s="66" t="s">
        <v>25</v>
      </c>
      <c r="G2" s="11"/>
      <c r="H2" s="25"/>
      <c r="I2" s="25"/>
    </row>
    <row r="3" spans="1:10" ht="12" customHeight="1">
      <c r="A3" s="313" t="s">
        <v>43</v>
      </c>
      <c r="B3" s="313"/>
      <c r="C3" s="313"/>
      <c r="D3" s="310" t="s">
        <v>44</v>
      </c>
      <c r="E3" s="310" t="s">
        <v>45</v>
      </c>
      <c r="F3" s="310" t="s">
        <v>46</v>
      </c>
      <c r="G3" s="310" t="s">
        <v>47</v>
      </c>
      <c r="H3" s="310" t="s">
        <v>0</v>
      </c>
      <c r="I3" s="310" t="s">
        <v>1</v>
      </c>
      <c r="J3" s="310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1"/>
      <c r="E4" s="311"/>
      <c r="F4" s="311"/>
      <c r="G4" s="311"/>
      <c r="H4" s="311"/>
      <c r="I4" s="311"/>
      <c r="J4" s="311"/>
    </row>
    <row r="5" spans="1:10" ht="14.25" customHeight="1">
      <c r="A5" s="184">
        <v>16</v>
      </c>
      <c r="B5" s="184">
        <v>10</v>
      </c>
      <c r="C5" s="184">
        <v>10</v>
      </c>
      <c r="D5" s="185" t="s">
        <v>344</v>
      </c>
      <c r="E5" s="208">
        <v>4800</v>
      </c>
      <c r="F5" s="216">
        <v>4800</v>
      </c>
      <c r="G5" s="215">
        <f>E5-F5</f>
        <v>0</v>
      </c>
      <c r="H5" s="209"/>
      <c r="I5" s="210"/>
      <c r="J5" s="183"/>
    </row>
    <row r="6" spans="1:10" ht="14.25" customHeight="1">
      <c r="A6" s="199">
        <v>17</v>
      </c>
      <c r="B6" s="199">
        <v>3</v>
      </c>
      <c r="C6" s="199">
        <v>4</v>
      </c>
      <c r="D6" s="197" t="s">
        <v>443</v>
      </c>
      <c r="E6" s="4">
        <v>2400</v>
      </c>
      <c r="F6" s="113"/>
      <c r="G6" s="3">
        <f t="shared" ref="G6:G24" si="0">G5+E6-F6</f>
        <v>2400</v>
      </c>
      <c r="H6" s="2"/>
      <c r="I6" s="5"/>
      <c r="J6" s="6"/>
    </row>
    <row r="7" spans="1:10" s="19" customFormat="1" ht="14.25" customHeight="1">
      <c r="A7" s="79">
        <v>17</v>
      </c>
      <c r="B7" s="79">
        <v>4</v>
      </c>
      <c r="C7" s="79">
        <v>14</v>
      </c>
      <c r="D7" s="45" t="s">
        <v>536</v>
      </c>
      <c r="E7" s="4"/>
      <c r="F7" s="113">
        <v>1200</v>
      </c>
      <c r="G7" s="40">
        <f t="shared" si="0"/>
        <v>1200</v>
      </c>
      <c r="H7" s="2"/>
      <c r="I7" s="5"/>
      <c r="J7" s="79"/>
    </row>
    <row r="8" spans="1:10" ht="15.75" customHeight="1">
      <c r="A8" s="6">
        <v>17</v>
      </c>
      <c r="B8" s="6">
        <v>9</v>
      </c>
      <c r="C8" s="6">
        <v>30</v>
      </c>
      <c r="D8" s="45" t="s">
        <v>792</v>
      </c>
      <c r="E8" s="4"/>
      <c r="F8" s="113">
        <v>1200</v>
      </c>
      <c r="G8" s="3">
        <f t="shared" si="0"/>
        <v>0</v>
      </c>
      <c r="H8" s="2"/>
      <c r="I8" s="5"/>
      <c r="J8" s="6" t="s">
        <v>780</v>
      </c>
    </row>
    <row r="9" spans="1:10" ht="14.25" customHeight="1">
      <c r="A9" s="6"/>
      <c r="B9" s="6"/>
      <c r="C9" s="6"/>
      <c r="D9" s="45"/>
      <c r="E9" s="4"/>
      <c r="F9" s="113"/>
      <c r="G9" s="40">
        <f t="shared" si="0"/>
        <v>0</v>
      </c>
      <c r="H9" s="2"/>
      <c r="I9" s="13"/>
      <c r="J9" s="6"/>
    </row>
    <row r="10" spans="1:10" ht="14.25" customHeight="1">
      <c r="A10" s="6"/>
      <c r="B10" s="6"/>
      <c r="C10" s="6"/>
      <c r="D10" s="45"/>
      <c r="E10" s="4"/>
      <c r="F10" s="114"/>
      <c r="G10" s="3">
        <f t="shared" si="0"/>
        <v>0</v>
      </c>
      <c r="H10" s="2"/>
      <c r="I10" s="5"/>
      <c r="J10" s="6"/>
    </row>
    <row r="11" spans="1:10" ht="14.25" customHeight="1">
      <c r="A11" s="6"/>
      <c r="B11" s="6"/>
      <c r="C11" s="6"/>
      <c r="D11" s="45"/>
      <c r="E11" s="4"/>
      <c r="F11" s="113"/>
      <c r="G11" s="3">
        <f t="shared" si="0"/>
        <v>0</v>
      </c>
      <c r="H11" s="6"/>
      <c r="I11" s="5"/>
      <c r="J11" s="6"/>
    </row>
    <row r="12" spans="1:10" ht="14.25" customHeight="1">
      <c r="A12" s="6"/>
      <c r="B12" s="6"/>
      <c r="C12" s="6"/>
      <c r="D12" s="45"/>
      <c r="E12" s="4"/>
      <c r="F12" s="113"/>
      <c r="G12" s="3">
        <f t="shared" si="0"/>
        <v>0</v>
      </c>
      <c r="H12" s="2"/>
      <c r="I12" s="5"/>
      <c r="J12" s="6"/>
    </row>
    <row r="13" spans="1:10" ht="14.25" customHeight="1">
      <c r="A13" s="6"/>
      <c r="B13" s="6"/>
      <c r="C13" s="6"/>
      <c r="D13" s="45"/>
      <c r="E13" s="4"/>
      <c r="F13" s="35"/>
      <c r="G13" s="40">
        <f t="shared" si="0"/>
        <v>0</v>
      </c>
      <c r="H13" s="2"/>
      <c r="I13" s="13"/>
      <c r="J13" s="6"/>
    </row>
    <row r="14" spans="1:10" ht="14.25" customHeight="1">
      <c r="A14" s="6"/>
      <c r="B14" s="6"/>
      <c r="C14" s="6"/>
      <c r="D14" s="45"/>
      <c r="E14" s="4"/>
      <c r="F14" s="113"/>
      <c r="G14" s="3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45"/>
      <c r="E15" s="4"/>
      <c r="F15" s="113"/>
      <c r="G15" s="3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45"/>
      <c r="E16" s="4"/>
      <c r="F16" s="113"/>
      <c r="G16" s="3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45"/>
      <c r="E17" s="4"/>
      <c r="F17" s="113"/>
      <c r="G17" s="3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45"/>
      <c r="E18" s="4"/>
      <c r="F18" s="113"/>
      <c r="G18" s="3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45"/>
      <c r="E19" s="4"/>
      <c r="F19" s="113"/>
      <c r="G19" s="3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45"/>
      <c r="E20" s="4"/>
      <c r="F20" s="113"/>
      <c r="G20" s="3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45"/>
      <c r="E21" s="4"/>
      <c r="F21" s="113"/>
      <c r="G21" s="3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45"/>
      <c r="E22" s="4"/>
      <c r="F22" s="113"/>
      <c r="G22" s="3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45"/>
      <c r="E23" s="4"/>
      <c r="F23" s="113"/>
      <c r="G23" s="3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45"/>
      <c r="E24" s="4"/>
      <c r="F24" s="113"/>
      <c r="G24" s="3">
        <f t="shared" si="0"/>
        <v>0</v>
      </c>
      <c r="H24" s="2"/>
      <c r="I24" s="6"/>
      <c r="J24" s="6"/>
    </row>
    <row r="25" spans="1:10" ht="14.25" customHeight="1">
      <c r="A25" s="314" t="s">
        <v>52</v>
      </c>
      <c r="B25" s="314"/>
      <c r="C25" s="314"/>
      <c r="D25" s="2"/>
      <c r="E25" s="4">
        <f>SUM(E4:E24)</f>
        <v>7200</v>
      </c>
      <c r="F25" s="92">
        <f>SUM(F4:F24)</f>
        <v>7200</v>
      </c>
      <c r="G25" s="3">
        <f>E25-F25</f>
        <v>0</v>
      </c>
      <c r="H25" s="2"/>
      <c r="I25" s="5"/>
      <c r="J25" s="6"/>
    </row>
    <row r="26" spans="1:10" ht="14.25" customHeight="1">
      <c r="C26" s="15" t="s">
        <v>53</v>
      </c>
      <c r="D26" s="14">
        <f>E25</f>
        <v>7200</v>
      </c>
      <c r="H26" s="16"/>
    </row>
    <row r="27" spans="1:10" ht="27.75" customHeight="1">
      <c r="C27" s="15" t="s">
        <v>54</v>
      </c>
      <c r="D27" s="14">
        <f>F25</f>
        <v>7200</v>
      </c>
      <c r="E27" s="16" t="s">
        <v>55</v>
      </c>
      <c r="F27" s="195" t="s">
        <v>535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0</v>
      </c>
      <c r="E28" s="15" t="s">
        <v>112</v>
      </c>
      <c r="F28" s="65" t="s">
        <v>136</v>
      </c>
      <c r="G28" s="19"/>
      <c r="H28" s="18"/>
      <c r="I28" s="19"/>
      <c r="J28" s="19"/>
    </row>
    <row r="29" spans="1:10" ht="14.25" customHeight="1">
      <c r="E29" s="23"/>
      <c r="F29" s="65"/>
      <c r="G29" s="18"/>
      <c r="H29" s="18"/>
      <c r="I29" s="18"/>
      <c r="J29" s="18"/>
    </row>
    <row r="30" spans="1:10" ht="14.25" customHeight="1">
      <c r="A30" s="312" t="s">
        <v>57</v>
      </c>
      <c r="B30" s="312"/>
      <c r="C30" s="312"/>
      <c r="D30" s="7" t="s">
        <v>117</v>
      </c>
      <c r="E30" s="16" t="s">
        <v>58</v>
      </c>
      <c r="F30" s="11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41"/>
  <sheetViews>
    <sheetView workbookViewId="0">
      <selection activeCell="D8" sqref="D8"/>
    </sheetView>
  </sheetViews>
  <sheetFormatPr defaultRowHeight="12"/>
  <cols>
    <col min="1" max="2" width="2.875" style="7" customWidth="1"/>
    <col min="3" max="3" width="2.875" style="10" customWidth="1"/>
    <col min="4" max="4" width="35" style="7" customWidth="1"/>
    <col min="5" max="5" width="9.875" style="7" customWidth="1"/>
    <col min="6" max="6" width="13.125" style="115" customWidth="1"/>
    <col min="7" max="7" width="9.875" style="7" customWidth="1"/>
    <col min="8" max="8" width="7.375" style="7" customWidth="1"/>
    <col min="9" max="9" width="5.75" style="7" customWidth="1"/>
    <col min="10" max="10" width="51.375" style="7" customWidth="1"/>
    <col min="11" max="16384" width="9" style="7"/>
  </cols>
  <sheetData>
    <row r="1" spans="1:10" ht="30.75" customHeight="1">
      <c r="A1" s="308" t="s">
        <v>40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25" customHeight="1">
      <c r="A2" s="309" t="s">
        <v>41</v>
      </c>
      <c r="B2" s="309"/>
      <c r="C2" s="309"/>
      <c r="D2" s="12" t="s">
        <v>148</v>
      </c>
      <c r="E2" s="16" t="s">
        <v>42</v>
      </c>
      <c r="F2" s="115" t="s">
        <v>26</v>
      </c>
      <c r="G2" s="11"/>
      <c r="H2" s="25"/>
      <c r="I2" s="25"/>
    </row>
    <row r="3" spans="1:10" ht="12" customHeight="1">
      <c r="A3" s="313" t="s">
        <v>43</v>
      </c>
      <c r="B3" s="313"/>
      <c r="C3" s="313"/>
      <c r="D3" s="310" t="s">
        <v>44</v>
      </c>
      <c r="E3" s="310" t="s">
        <v>45</v>
      </c>
      <c r="F3" s="318" t="s">
        <v>46</v>
      </c>
      <c r="G3" s="310" t="s">
        <v>47</v>
      </c>
      <c r="H3" s="310" t="s">
        <v>0</v>
      </c>
      <c r="I3" s="310" t="s">
        <v>1</v>
      </c>
      <c r="J3" s="310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1"/>
      <c r="E4" s="311"/>
      <c r="F4" s="319"/>
      <c r="G4" s="311"/>
      <c r="H4" s="311"/>
      <c r="I4" s="311"/>
      <c r="J4" s="311"/>
    </row>
    <row r="5" spans="1:10" ht="14.25" customHeight="1">
      <c r="A5" s="184">
        <v>16</v>
      </c>
      <c r="B5" s="184">
        <v>10</v>
      </c>
      <c r="C5" s="184">
        <v>10</v>
      </c>
      <c r="D5" s="185" t="s">
        <v>344</v>
      </c>
      <c r="E5" s="208">
        <v>3600</v>
      </c>
      <c r="F5" s="217">
        <v>3600</v>
      </c>
      <c r="G5" s="215">
        <f>E5-F5</f>
        <v>0</v>
      </c>
      <c r="H5" s="209"/>
      <c r="I5" s="210"/>
      <c r="J5" s="183"/>
    </row>
    <row r="6" spans="1:10" ht="14.25" customHeight="1">
      <c r="A6" s="199">
        <v>17</v>
      </c>
      <c r="B6" s="199">
        <v>4</v>
      </c>
      <c r="C6" s="199">
        <v>12</v>
      </c>
      <c r="D6" s="197" t="s">
        <v>519</v>
      </c>
      <c r="E6" s="4"/>
      <c r="F6" s="94"/>
      <c r="G6" s="3">
        <f t="shared" ref="G6:G24" si="0">G5+E6-F6</f>
        <v>0</v>
      </c>
      <c r="H6" s="2"/>
      <c r="I6" s="5"/>
      <c r="J6" s="6"/>
    </row>
    <row r="7" spans="1:10" s="19" customFormat="1" ht="14.25" customHeight="1">
      <c r="A7" s="79">
        <v>17</v>
      </c>
      <c r="B7" s="68">
        <v>8</v>
      </c>
      <c r="C7" s="79">
        <v>21</v>
      </c>
      <c r="D7" s="45" t="s">
        <v>725</v>
      </c>
      <c r="E7" s="4">
        <v>1200</v>
      </c>
      <c r="F7" s="94"/>
      <c r="G7" s="40">
        <f t="shared" si="0"/>
        <v>1200</v>
      </c>
      <c r="H7" s="2" t="s">
        <v>705</v>
      </c>
      <c r="I7" s="5"/>
      <c r="J7" s="79"/>
    </row>
    <row r="8" spans="1:10" ht="14.25" customHeight="1">
      <c r="A8" s="6">
        <v>17</v>
      </c>
      <c r="B8" s="6">
        <v>9</v>
      </c>
      <c r="C8" s="6">
        <v>30</v>
      </c>
      <c r="D8" s="45" t="s">
        <v>793</v>
      </c>
      <c r="E8" s="4"/>
      <c r="F8" s="94">
        <v>1200</v>
      </c>
      <c r="G8" s="3">
        <f t="shared" si="0"/>
        <v>0</v>
      </c>
      <c r="H8" s="2"/>
      <c r="I8" s="5"/>
      <c r="J8" s="6" t="s">
        <v>780</v>
      </c>
    </row>
    <row r="9" spans="1:10" ht="14.25" customHeight="1">
      <c r="A9" s="6"/>
      <c r="B9" s="6"/>
      <c r="C9" s="6"/>
      <c r="D9" s="2"/>
      <c r="E9" s="4"/>
      <c r="F9" s="94"/>
      <c r="G9" s="40">
        <f t="shared" si="0"/>
        <v>0</v>
      </c>
      <c r="H9" s="2"/>
      <c r="I9" s="13"/>
      <c r="J9" s="6"/>
    </row>
    <row r="10" spans="1:10" ht="14.25" customHeight="1">
      <c r="A10" s="6"/>
      <c r="B10" s="6"/>
      <c r="C10" s="6"/>
      <c r="D10" s="2"/>
      <c r="E10" s="4"/>
      <c r="F10" s="126"/>
      <c r="G10" s="3">
        <f t="shared" si="0"/>
        <v>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94"/>
      <c r="G11" s="3">
        <f t="shared" si="0"/>
        <v>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94"/>
      <c r="G12" s="3">
        <f t="shared" si="0"/>
        <v>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5"/>
      <c r="G13" s="40">
        <f t="shared" si="0"/>
        <v>0</v>
      </c>
      <c r="H13" s="2"/>
      <c r="I13" s="13"/>
      <c r="J13" s="6"/>
    </row>
    <row r="14" spans="1:10" ht="14.25" customHeight="1">
      <c r="A14" s="6"/>
      <c r="B14" s="6"/>
      <c r="C14" s="6"/>
      <c r="D14" s="2"/>
      <c r="E14" s="4"/>
      <c r="F14" s="94"/>
      <c r="G14" s="3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94"/>
      <c r="G15" s="3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94"/>
      <c r="G16" s="3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94"/>
      <c r="G17" s="3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94"/>
      <c r="G18" s="3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94"/>
      <c r="G19" s="3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94"/>
      <c r="G20" s="3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94"/>
      <c r="G21" s="3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94"/>
      <c r="G22" s="3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94"/>
      <c r="G23" s="3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94"/>
      <c r="G24" s="3">
        <f t="shared" si="0"/>
        <v>0</v>
      </c>
      <c r="H24" s="2"/>
      <c r="I24" s="6"/>
      <c r="J24" s="6"/>
    </row>
    <row r="25" spans="1:10" ht="14.25" customHeight="1">
      <c r="A25" s="314" t="s">
        <v>52</v>
      </c>
      <c r="B25" s="314"/>
      <c r="C25" s="314"/>
      <c r="D25" s="2"/>
      <c r="E25" s="4">
        <f>SUM(E4:E24)</f>
        <v>4800</v>
      </c>
      <c r="F25" s="94">
        <f>SUM(F4:F24)</f>
        <v>4800</v>
      </c>
      <c r="G25" s="3">
        <f>E25-F25</f>
        <v>0</v>
      </c>
      <c r="H25" s="2"/>
      <c r="I25" s="5"/>
      <c r="J25" s="6"/>
    </row>
    <row r="26" spans="1:10" ht="14.25" customHeight="1">
      <c r="C26" s="15" t="s">
        <v>53</v>
      </c>
      <c r="D26" s="14">
        <f>E25</f>
        <v>4800</v>
      </c>
      <c r="H26" s="16"/>
    </row>
    <row r="27" spans="1:10" ht="27.75" customHeight="1">
      <c r="C27" s="15" t="s">
        <v>54</v>
      </c>
      <c r="D27" s="14">
        <f>F25</f>
        <v>4800</v>
      </c>
      <c r="E27" s="16" t="s">
        <v>55</v>
      </c>
      <c r="F27" s="116" t="s">
        <v>702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0</v>
      </c>
      <c r="E28" s="15" t="s">
        <v>112</v>
      </c>
      <c r="F28" s="116" t="s">
        <v>149</v>
      </c>
      <c r="G28" s="19"/>
      <c r="H28" s="18"/>
      <c r="I28" s="19"/>
      <c r="J28" s="19"/>
    </row>
    <row r="29" spans="1:10" ht="14.25" customHeight="1">
      <c r="E29" s="23"/>
      <c r="F29" s="116"/>
      <c r="G29" s="18"/>
      <c r="H29" s="18"/>
      <c r="I29" s="18"/>
      <c r="J29" s="18"/>
    </row>
    <row r="30" spans="1:10" ht="14.25" customHeight="1">
      <c r="A30" s="312" t="s">
        <v>57</v>
      </c>
      <c r="B30" s="312"/>
      <c r="C30" s="312"/>
      <c r="D30" s="7" t="s">
        <v>117</v>
      </c>
      <c r="E30" s="16" t="s">
        <v>58</v>
      </c>
      <c r="F30" s="115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30"/>
  <sheetViews>
    <sheetView zoomScaleNormal="100" workbookViewId="0">
      <selection sqref="A1:J1"/>
    </sheetView>
  </sheetViews>
  <sheetFormatPr defaultRowHeight="14.25"/>
  <cols>
    <col min="1" max="1" width="3.75" customWidth="1"/>
    <col min="2" max="2" width="3.875" customWidth="1"/>
    <col min="3" max="3" width="3.75" customWidth="1"/>
    <col min="4" max="4" width="24.875" customWidth="1"/>
    <col min="5" max="5" width="10.875" customWidth="1"/>
    <col min="6" max="6" width="13.25" customWidth="1"/>
    <col min="7" max="7" width="10.875" customWidth="1"/>
    <col min="10" max="10" width="57.25" customWidth="1"/>
  </cols>
  <sheetData>
    <row r="1" spans="1:10" ht="28.5" customHeight="1">
      <c r="A1" s="301" t="s">
        <v>286</v>
      </c>
      <c r="B1" s="301"/>
      <c r="C1" s="301"/>
      <c r="D1" s="301"/>
      <c r="E1" s="301"/>
      <c r="F1" s="301"/>
      <c r="G1" s="301"/>
      <c r="H1" s="301"/>
      <c r="I1" s="301"/>
      <c r="J1" s="301"/>
    </row>
    <row r="2" spans="1:10">
      <c r="A2" s="302" t="s">
        <v>287</v>
      </c>
      <c r="B2" s="302"/>
      <c r="C2" s="302"/>
      <c r="D2" s="153" t="s">
        <v>288</v>
      </c>
      <c r="E2" s="154" t="s">
        <v>289</v>
      </c>
      <c r="F2" s="155" t="s">
        <v>290</v>
      </c>
      <c r="G2" s="156"/>
      <c r="H2" s="157"/>
      <c r="I2" s="157"/>
      <c r="J2" s="158"/>
    </row>
    <row r="3" spans="1:10">
      <c r="A3" s="303" t="s">
        <v>291</v>
      </c>
      <c r="B3" s="303"/>
      <c r="C3" s="303"/>
      <c r="D3" s="304" t="s">
        <v>292</v>
      </c>
      <c r="E3" s="304" t="s">
        <v>293</v>
      </c>
      <c r="F3" s="304" t="s">
        <v>294</v>
      </c>
      <c r="G3" s="304" t="s">
        <v>295</v>
      </c>
      <c r="H3" s="304" t="s">
        <v>0</v>
      </c>
      <c r="I3" s="304" t="s">
        <v>1</v>
      </c>
      <c r="J3" s="304" t="s">
        <v>296</v>
      </c>
    </row>
    <row r="4" spans="1:10">
      <c r="A4" s="159" t="s">
        <v>297</v>
      </c>
      <c r="B4" s="159" t="s">
        <v>298</v>
      </c>
      <c r="C4" s="160" t="s">
        <v>299</v>
      </c>
      <c r="D4" s="305"/>
      <c r="E4" s="305"/>
      <c r="F4" s="305"/>
      <c r="G4" s="305"/>
      <c r="H4" s="305"/>
      <c r="I4" s="305"/>
      <c r="J4" s="305"/>
    </row>
    <row r="5" spans="1:10">
      <c r="A5" s="184">
        <v>16</v>
      </c>
      <c r="B5" s="184">
        <v>10</v>
      </c>
      <c r="C5" s="184">
        <v>10</v>
      </c>
      <c r="D5" s="185" t="s">
        <v>340</v>
      </c>
      <c r="E5" s="186">
        <v>2880</v>
      </c>
      <c r="F5" s="187">
        <v>2880</v>
      </c>
      <c r="G5" s="188">
        <f>E5-F5</f>
        <v>0</v>
      </c>
      <c r="H5" s="189"/>
      <c r="I5" s="190"/>
      <c r="J5" s="204"/>
    </row>
    <row r="6" spans="1:10">
      <c r="A6" s="199">
        <v>17</v>
      </c>
      <c r="B6" s="199">
        <v>4</v>
      </c>
      <c r="C6" s="199">
        <v>12</v>
      </c>
      <c r="D6" s="197" t="s">
        <v>519</v>
      </c>
      <c r="E6" s="200"/>
      <c r="F6" s="201"/>
      <c r="G6" s="165">
        <f>G5+E6-F6</f>
        <v>0</v>
      </c>
      <c r="H6" s="202"/>
      <c r="I6" s="203"/>
      <c r="J6" s="161"/>
    </row>
    <row r="7" spans="1:10">
      <c r="A7" s="161">
        <v>17</v>
      </c>
      <c r="B7" s="161">
        <v>8</v>
      </c>
      <c r="C7" s="161">
        <v>23</v>
      </c>
      <c r="D7" s="45" t="s">
        <v>721</v>
      </c>
      <c r="E7" s="163">
        <v>480</v>
      </c>
      <c r="F7" s="164"/>
      <c r="G7" s="165">
        <f t="shared" ref="G7:G24" si="0">G6+E7-F7</f>
        <v>480</v>
      </c>
      <c r="H7" s="2" t="s">
        <v>706</v>
      </c>
      <c r="I7" s="166"/>
      <c r="J7" s="161"/>
    </row>
    <row r="8" spans="1:10">
      <c r="A8" s="161">
        <v>17</v>
      </c>
      <c r="B8" s="161">
        <v>9</v>
      </c>
      <c r="C8" s="161">
        <v>30</v>
      </c>
      <c r="D8" s="45" t="s">
        <v>777</v>
      </c>
      <c r="E8" s="163"/>
      <c r="F8" s="164">
        <v>480</v>
      </c>
      <c r="G8" s="165">
        <f t="shared" si="0"/>
        <v>0</v>
      </c>
      <c r="H8" s="162"/>
      <c r="I8" s="166"/>
      <c r="J8" s="6" t="s">
        <v>780</v>
      </c>
    </row>
    <row r="9" spans="1:10">
      <c r="A9" s="161"/>
      <c r="B9" s="161"/>
      <c r="C9" s="161"/>
      <c r="D9" s="162"/>
      <c r="E9" s="163"/>
      <c r="F9" s="167"/>
      <c r="G9" s="165">
        <f t="shared" si="0"/>
        <v>0</v>
      </c>
      <c r="H9" s="162"/>
      <c r="I9" s="166"/>
      <c r="J9" s="161"/>
    </row>
    <row r="10" spans="1:10">
      <c r="A10" s="161"/>
      <c r="B10" s="161"/>
      <c r="C10" s="161"/>
      <c r="D10" s="162"/>
      <c r="E10" s="163"/>
      <c r="F10" s="168"/>
      <c r="G10" s="165">
        <f t="shared" si="0"/>
        <v>0</v>
      </c>
      <c r="H10" s="162"/>
      <c r="I10" s="166"/>
      <c r="J10" s="161"/>
    </row>
    <row r="11" spans="1:10">
      <c r="A11" s="161"/>
      <c r="B11" s="161"/>
      <c r="C11" s="161"/>
      <c r="D11" s="162"/>
      <c r="E11" s="163"/>
      <c r="F11" s="164"/>
      <c r="G11" s="165">
        <f t="shared" si="0"/>
        <v>0</v>
      </c>
      <c r="H11" s="161"/>
      <c r="I11" s="166"/>
      <c r="J11" s="161"/>
    </row>
    <row r="12" spans="1:10">
      <c r="A12" s="161"/>
      <c r="B12" s="161"/>
      <c r="C12" s="161"/>
      <c r="D12" s="162"/>
      <c r="E12" s="163"/>
      <c r="F12" s="164"/>
      <c r="G12" s="165">
        <f t="shared" si="0"/>
        <v>0</v>
      </c>
      <c r="H12" s="162"/>
      <c r="I12" s="166"/>
      <c r="J12" s="161"/>
    </row>
    <row r="13" spans="1:10">
      <c r="A13" s="161"/>
      <c r="B13" s="161"/>
      <c r="C13" s="161"/>
      <c r="D13" s="162"/>
      <c r="E13" s="163"/>
      <c r="F13" s="164"/>
      <c r="G13" s="165">
        <f t="shared" si="0"/>
        <v>0</v>
      </c>
      <c r="H13" s="162"/>
      <c r="I13" s="166"/>
      <c r="J13" s="161"/>
    </row>
    <row r="14" spans="1:10">
      <c r="A14" s="161"/>
      <c r="B14" s="161"/>
      <c r="C14" s="161"/>
      <c r="D14" s="162"/>
      <c r="E14" s="163"/>
      <c r="F14" s="164"/>
      <c r="G14" s="165">
        <f t="shared" si="0"/>
        <v>0</v>
      </c>
      <c r="H14" s="162"/>
      <c r="I14" s="169"/>
      <c r="J14" s="161"/>
    </row>
    <row r="15" spans="1:10">
      <c r="A15" s="161"/>
      <c r="B15" s="161"/>
      <c r="C15" s="161"/>
      <c r="D15" s="162"/>
      <c r="E15" s="163"/>
      <c r="F15" s="164"/>
      <c r="G15" s="165">
        <f t="shared" si="0"/>
        <v>0</v>
      </c>
      <c r="H15" s="162"/>
      <c r="I15" s="166"/>
      <c r="J15" s="161"/>
    </row>
    <row r="16" spans="1:10">
      <c r="A16" s="161"/>
      <c r="B16" s="161"/>
      <c r="C16" s="161"/>
      <c r="D16" s="162"/>
      <c r="E16" s="163"/>
      <c r="F16" s="164"/>
      <c r="G16" s="165">
        <f t="shared" si="0"/>
        <v>0</v>
      </c>
      <c r="H16" s="162"/>
      <c r="I16" s="166"/>
      <c r="J16" s="161"/>
    </row>
    <row r="17" spans="1:10">
      <c r="A17" s="161"/>
      <c r="B17" s="161"/>
      <c r="C17" s="161"/>
      <c r="D17" s="162"/>
      <c r="E17" s="163"/>
      <c r="F17" s="164"/>
      <c r="G17" s="165">
        <f t="shared" si="0"/>
        <v>0</v>
      </c>
      <c r="H17" s="162"/>
      <c r="I17" s="166"/>
      <c r="J17" s="170"/>
    </row>
    <row r="18" spans="1:10">
      <c r="A18" s="161"/>
      <c r="B18" s="161"/>
      <c r="C18" s="161"/>
      <c r="D18" s="162"/>
      <c r="E18" s="163"/>
      <c r="F18" s="164"/>
      <c r="G18" s="165">
        <f t="shared" si="0"/>
        <v>0</v>
      </c>
      <c r="H18" s="162"/>
      <c r="I18" s="169"/>
      <c r="J18" s="161"/>
    </row>
    <row r="19" spans="1:10">
      <c r="A19" s="161"/>
      <c r="B19" s="161"/>
      <c r="C19" s="161"/>
      <c r="D19" s="162"/>
      <c r="E19" s="163"/>
      <c r="F19" s="164"/>
      <c r="G19" s="165">
        <f t="shared" si="0"/>
        <v>0</v>
      </c>
      <c r="H19" s="162"/>
      <c r="I19" s="166"/>
      <c r="J19" s="161"/>
    </row>
    <row r="20" spans="1:10">
      <c r="A20" s="161"/>
      <c r="B20" s="161"/>
      <c r="C20" s="161"/>
      <c r="D20" s="162"/>
      <c r="E20" s="163"/>
      <c r="F20" s="164"/>
      <c r="G20" s="165">
        <f t="shared" si="0"/>
        <v>0</v>
      </c>
      <c r="H20" s="162"/>
      <c r="I20" s="166"/>
      <c r="J20" s="161"/>
    </row>
    <row r="21" spans="1:10">
      <c r="A21" s="161"/>
      <c r="B21" s="161"/>
      <c r="C21" s="161"/>
      <c r="D21" s="162"/>
      <c r="E21" s="163"/>
      <c r="F21" s="164"/>
      <c r="G21" s="165">
        <f t="shared" si="0"/>
        <v>0</v>
      </c>
      <c r="H21" s="162"/>
      <c r="I21" s="166"/>
      <c r="J21" s="161"/>
    </row>
    <row r="22" spans="1:10">
      <c r="A22" s="161"/>
      <c r="B22" s="161"/>
      <c r="C22" s="161"/>
      <c r="D22" s="162"/>
      <c r="E22" s="163"/>
      <c r="F22" s="164"/>
      <c r="G22" s="165">
        <f t="shared" si="0"/>
        <v>0</v>
      </c>
      <c r="H22" s="162"/>
      <c r="I22" s="166"/>
      <c r="J22" s="161"/>
    </row>
    <row r="23" spans="1:10">
      <c r="A23" s="161"/>
      <c r="B23" s="161"/>
      <c r="C23" s="161"/>
      <c r="D23" s="162"/>
      <c r="E23" s="163"/>
      <c r="F23" s="164"/>
      <c r="G23" s="165">
        <f t="shared" si="0"/>
        <v>0</v>
      </c>
      <c r="H23" s="162"/>
      <c r="I23" s="166"/>
      <c r="J23" s="161"/>
    </row>
    <row r="24" spans="1:10">
      <c r="A24" s="161"/>
      <c r="B24" s="161"/>
      <c r="C24" s="161"/>
      <c r="D24" s="162"/>
      <c r="E24" s="163"/>
      <c r="F24" s="164"/>
      <c r="G24" s="165">
        <f t="shared" si="0"/>
        <v>0</v>
      </c>
      <c r="H24" s="162"/>
      <c r="I24" s="161"/>
      <c r="J24" s="161"/>
    </row>
    <row r="25" spans="1:10">
      <c r="A25" s="306" t="s">
        <v>300</v>
      </c>
      <c r="B25" s="306"/>
      <c r="C25" s="306"/>
      <c r="D25" s="162"/>
      <c r="E25" s="163">
        <f>SUM(E5:E24)</f>
        <v>3360</v>
      </c>
      <c r="F25" s="47">
        <f>SUM(F5:F24)</f>
        <v>3360</v>
      </c>
      <c r="G25" s="165">
        <f>E25-F25</f>
        <v>0</v>
      </c>
      <c r="H25" s="162"/>
      <c r="I25" s="166"/>
      <c r="J25" s="161"/>
    </row>
    <row r="26" spans="1:10">
      <c r="A26" s="158"/>
      <c r="B26" s="158"/>
      <c r="C26" s="171" t="s">
        <v>301</v>
      </c>
      <c r="D26" s="172">
        <f>E25</f>
        <v>3360</v>
      </c>
      <c r="E26" s="158"/>
      <c r="F26" s="154"/>
      <c r="G26" s="158"/>
      <c r="H26" s="154"/>
      <c r="I26" s="158"/>
      <c r="J26" s="158"/>
    </row>
    <row r="27" spans="1:10">
      <c r="A27" s="158"/>
      <c r="B27" s="158"/>
      <c r="C27" s="171" t="s">
        <v>302</v>
      </c>
      <c r="D27" s="172">
        <f>F25</f>
        <v>3360</v>
      </c>
      <c r="E27" s="154" t="s">
        <v>303</v>
      </c>
      <c r="F27" s="158" t="s">
        <v>304</v>
      </c>
      <c r="G27" s="153" t="s">
        <v>305</v>
      </c>
      <c r="H27" s="173"/>
      <c r="I27" s="173"/>
      <c r="J27" s="173"/>
    </row>
    <row r="28" spans="1:10">
      <c r="A28" s="158"/>
      <c r="B28" s="158"/>
      <c r="C28" s="171" t="s">
        <v>306</v>
      </c>
      <c r="D28" s="172">
        <f>G25</f>
        <v>0</v>
      </c>
      <c r="E28" s="171" t="s">
        <v>307</v>
      </c>
      <c r="F28" s="174" t="s">
        <v>114</v>
      </c>
      <c r="G28" s="175"/>
      <c r="H28" s="173"/>
      <c r="I28" s="175"/>
      <c r="J28" s="175"/>
    </row>
    <row r="29" spans="1:10">
      <c r="A29" s="158"/>
      <c r="B29" s="158"/>
      <c r="C29" s="176"/>
      <c r="D29" s="158"/>
      <c r="E29" s="177"/>
      <c r="F29" s="178"/>
      <c r="G29" s="173"/>
      <c r="H29" s="173"/>
      <c r="I29" s="173"/>
      <c r="J29" s="173"/>
    </row>
    <row r="30" spans="1:10">
      <c r="A30" s="300" t="s">
        <v>308</v>
      </c>
      <c r="B30" s="300"/>
      <c r="C30" s="300"/>
      <c r="D30" s="7" t="s">
        <v>338</v>
      </c>
      <c r="E30" s="154" t="s">
        <v>309</v>
      </c>
      <c r="F30" s="158" t="s">
        <v>113</v>
      </c>
      <c r="G30" s="173"/>
      <c r="H30" s="173"/>
      <c r="I30" s="173"/>
      <c r="J30" s="173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1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41"/>
  <sheetViews>
    <sheetView workbookViewId="0">
      <selection sqref="A1:J1"/>
    </sheetView>
  </sheetViews>
  <sheetFormatPr defaultRowHeight="12"/>
  <cols>
    <col min="1" max="2" width="2.875" style="7" customWidth="1"/>
    <col min="3" max="3" width="2.875" style="10" customWidth="1"/>
    <col min="4" max="4" width="32.625" style="7" customWidth="1"/>
    <col min="5" max="5" width="9.875" style="7" customWidth="1"/>
    <col min="6" max="6" width="13.125" style="7" customWidth="1"/>
    <col min="7" max="7" width="9.875" style="7" customWidth="1"/>
    <col min="8" max="8" width="7.375" style="7" customWidth="1"/>
    <col min="9" max="9" width="5.75" style="7" customWidth="1"/>
    <col min="10" max="10" width="51.25" style="7" customWidth="1"/>
    <col min="11" max="16384" width="9" style="7"/>
  </cols>
  <sheetData>
    <row r="1" spans="1:10" ht="30.75" customHeight="1">
      <c r="A1" s="308" t="s">
        <v>40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25" customHeight="1">
      <c r="A2" s="309" t="s">
        <v>153</v>
      </c>
      <c r="B2" s="309"/>
      <c r="C2" s="309"/>
      <c r="D2" s="12" t="s">
        <v>151</v>
      </c>
      <c r="E2" s="16" t="s">
        <v>42</v>
      </c>
      <c r="F2" s="9" t="s">
        <v>64</v>
      </c>
      <c r="G2" s="11"/>
      <c r="H2" s="25"/>
      <c r="I2" s="25"/>
    </row>
    <row r="3" spans="1:10" ht="12" customHeight="1">
      <c r="A3" s="313" t="s">
        <v>43</v>
      </c>
      <c r="B3" s="313"/>
      <c r="C3" s="313"/>
      <c r="D3" s="310" t="s">
        <v>44</v>
      </c>
      <c r="E3" s="310" t="s">
        <v>45</v>
      </c>
      <c r="F3" s="310" t="s">
        <v>46</v>
      </c>
      <c r="G3" s="310" t="s">
        <v>47</v>
      </c>
      <c r="H3" s="310" t="s">
        <v>0</v>
      </c>
      <c r="I3" s="310" t="s">
        <v>1</v>
      </c>
      <c r="J3" s="310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1"/>
      <c r="E4" s="311"/>
      <c r="F4" s="311"/>
      <c r="G4" s="311"/>
      <c r="H4" s="311"/>
      <c r="I4" s="311"/>
      <c r="J4" s="311"/>
    </row>
    <row r="5" spans="1:10" ht="14.25" customHeight="1">
      <c r="A5" s="184">
        <v>16</v>
      </c>
      <c r="B5" s="184">
        <v>10</v>
      </c>
      <c r="C5" s="184">
        <v>10</v>
      </c>
      <c r="D5" s="185" t="s">
        <v>344</v>
      </c>
      <c r="E5" s="208">
        <v>2400</v>
      </c>
      <c r="F5" s="187">
        <v>2400</v>
      </c>
      <c r="G5" s="215">
        <f>E5-F5</f>
        <v>0</v>
      </c>
      <c r="H5" s="209"/>
      <c r="I5" s="210"/>
      <c r="J5" s="183"/>
    </row>
    <row r="6" spans="1:10" ht="14.25" customHeight="1">
      <c r="A6" s="199">
        <v>17</v>
      </c>
      <c r="B6" s="199">
        <v>4</v>
      </c>
      <c r="C6" s="199">
        <v>9</v>
      </c>
      <c r="D6" s="197" t="s">
        <v>510</v>
      </c>
      <c r="E6" s="4">
        <v>2400</v>
      </c>
      <c r="F6" s="35"/>
      <c r="G6" s="3">
        <f t="shared" ref="G6:G24" si="0">G5+E6-F6</f>
        <v>2400</v>
      </c>
      <c r="H6" s="2"/>
      <c r="I6" s="5"/>
      <c r="J6" s="6"/>
    </row>
    <row r="7" spans="1:10" s="19" customFormat="1" ht="14.25" customHeight="1">
      <c r="A7" s="79">
        <v>17</v>
      </c>
      <c r="B7" s="79">
        <v>4</v>
      </c>
      <c r="C7" s="79">
        <v>14</v>
      </c>
      <c r="D7" s="45" t="s">
        <v>537</v>
      </c>
      <c r="E7" s="4"/>
      <c r="F7" s="35">
        <v>600</v>
      </c>
      <c r="G7" s="40">
        <f t="shared" si="0"/>
        <v>1800</v>
      </c>
      <c r="H7" s="2"/>
      <c r="I7" s="5"/>
      <c r="J7" s="79"/>
    </row>
    <row r="8" spans="1:10" ht="14.25" customHeight="1">
      <c r="A8" s="6">
        <v>17</v>
      </c>
      <c r="B8" s="6">
        <v>9</v>
      </c>
      <c r="C8" s="6">
        <v>30</v>
      </c>
      <c r="D8" s="45" t="s">
        <v>794</v>
      </c>
      <c r="E8" s="4"/>
      <c r="F8" s="35">
        <v>600</v>
      </c>
      <c r="G8" s="40">
        <f t="shared" si="0"/>
        <v>1200</v>
      </c>
      <c r="H8" s="2"/>
      <c r="I8" s="13"/>
      <c r="J8" s="6" t="s">
        <v>780</v>
      </c>
    </row>
    <row r="9" spans="1:10" ht="14.25" customHeight="1">
      <c r="A9" s="6"/>
      <c r="B9" s="6"/>
      <c r="C9" s="6"/>
      <c r="D9" s="45"/>
      <c r="E9" s="4"/>
      <c r="F9" s="35"/>
      <c r="G9" s="3">
        <f t="shared" si="0"/>
        <v>1200</v>
      </c>
      <c r="H9" s="2"/>
      <c r="I9" s="5"/>
      <c r="J9" s="6"/>
    </row>
    <row r="10" spans="1:10" ht="14.25" customHeight="1">
      <c r="A10" s="6"/>
      <c r="B10" s="6"/>
      <c r="C10" s="6"/>
      <c r="D10" s="45"/>
      <c r="E10" s="4"/>
      <c r="F10" s="39"/>
      <c r="G10" s="3">
        <f t="shared" si="0"/>
        <v>1200</v>
      </c>
      <c r="H10" s="2"/>
      <c r="I10" s="5"/>
      <c r="J10" s="6"/>
    </row>
    <row r="11" spans="1:10" ht="14.25" customHeight="1">
      <c r="A11" s="6"/>
      <c r="B11" s="6"/>
      <c r="C11" s="6"/>
      <c r="D11" s="45"/>
      <c r="E11" s="4"/>
      <c r="F11" s="35"/>
      <c r="G11" s="3">
        <f t="shared" si="0"/>
        <v>1200</v>
      </c>
      <c r="H11" s="2"/>
      <c r="I11" s="5"/>
      <c r="J11" s="6"/>
    </row>
    <row r="12" spans="1:10" ht="14.25" customHeight="1">
      <c r="A12" s="6"/>
      <c r="B12" s="6"/>
      <c r="C12" s="6"/>
      <c r="D12" s="45"/>
      <c r="E12" s="4"/>
      <c r="F12" s="35"/>
      <c r="G12" s="40">
        <f t="shared" si="0"/>
        <v>1200</v>
      </c>
      <c r="H12" s="2"/>
      <c r="I12" s="13"/>
      <c r="J12" s="6"/>
    </row>
    <row r="13" spans="1:10" ht="14.25" customHeight="1">
      <c r="A13" s="6"/>
      <c r="B13" s="6"/>
      <c r="C13" s="6"/>
      <c r="D13" s="45"/>
      <c r="E13" s="4"/>
      <c r="F13" s="35"/>
      <c r="G13" s="3">
        <f t="shared" si="0"/>
        <v>1200</v>
      </c>
      <c r="H13" s="2"/>
      <c r="I13" s="5"/>
      <c r="J13" s="6"/>
    </row>
    <row r="14" spans="1:10" ht="14.25" customHeight="1">
      <c r="A14" s="6"/>
      <c r="B14" s="6"/>
      <c r="C14" s="6"/>
      <c r="D14" s="45"/>
      <c r="E14" s="4"/>
      <c r="F14" s="35"/>
      <c r="G14" s="3">
        <f t="shared" si="0"/>
        <v>1200</v>
      </c>
      <c r="H14" s="2"/>
      <c r="I14" s="13"/>
      <c r="J14" s="6"/>
    </row>
    <row r="15" spans="1:10" ht="14.25" customHeight="1">
      <c r="A15" s="6"/>
      <c r="B15" s="6"/>
      <c r="C15" s="6"/>
      <c r="D15" s="45"/>
      <c r="E15" s="4"/>
      <c r="F15" s="35"/>
      <c r="G15" s="3">
        <f t="shared" si="0"/>
        <v>1200</v>
      </c>
      <c r="H15" s="2"/>
      <c r="I15" s="5"/>
      <c r="J15" s="6"/>
    </row>
    <row r="16" spans="1:10" ht="14.25" customHeight="1">
      <c r="A16" s="6"/>
      <c r="B16" s="6"/>
      <c r="C16" s="6"/>
      <c r="D16" s="45"/>
      <c r="E16" s="4"/>
      <c r="F16" s="35"/>
      <c r="G16" s="3">
        <f t="shared" si="0"/>
        <v>1200</v>
      </c>
      <c r="H16" s="2"/>
      <c r="I16" s="5"/>
      <c r="J16" s="6"/>
    </row>
    <row r="17" spans="1:10" ht="14.25" customHeight="1">
      <c r="A17" s="6"/>
      <c r="B17" s="6"/>
      <c r="C17" s="6"/>
      <c r="D17" s="45"/>
      <c r="E17" s="4"/>
      <c r="F17" s="35"/>
      <c r="G17" s="3">
        <f t="shared" si="0"/>
        <v>1200</v>
      </c>
      <c r="H17" s="2"/>
      <c r="I17" s="5"/>
      <c r="J17" s="6"/>
    </row>
    <row r="18" spans="1:10" ht="14.25" customHeight="1">
      <c r="A18" s="6"/>
      <c r="B18" s="6"/>
      <c r="C18" s="6"/>
      <c r="D18" s="45"/>
      <c r="E18" s="4"/>
      <c r="F18" s="35"/>
      <c r="G18" s="3">
        <f t="shared" si="0"/>
        <v>1200</v>
      </c>
      <c r="H18" s="2"/>
      <c r="I18" s="13"/>
      <c r="J18" s="6"/>
    </row>
    <row r="19" spans="1:10" ht="14.25" customHeight="1">
      <c r="A19" s="6"/>
      <c r="B19" s="6"/>
      <c r="C19" s="6"/>
      <c r="D19" s="45"/>
      <c r="E19" s="4"/>
      <c r="F19" s="35"/>
      <c r="G19" s="3">
        <f t="shared" si="0"/>
        <v>1200</v>
      </c>
      <c r="H19" s="2"/>
      <c r="I19" s="5"/>
      <c r="J19" s="6"/>
    </row>
    <row r="20" spans="1:10" ht="14.25" customHeight="1">
      <c r="A20" s="6"/>
      <c r="B20" s="6"/>
      <c r="C20" s="6"/>
      <c r="D20" s="45"/>
      <c r="E20" s="4"/>
      <c r="F20" s="35"/>
      <c r="G20" s="3">
        <f t="shared" si="0"/>
        <v>1200</v>
      </c>
      <c r="H20" s="2"/>
      <c r="I20" s="5"/>
      <c r="J20" s="6"/>
    </row>
    <row r="21" spans="1:10" ht="14.25" customHeight="1">
      <c r="A21" s="6"/>
      <c r="B21" s="6"/>
      <c r="C21" s="6"/>
      <c r="D21" s="45"/>
      <c r="E21" s="4"/>
      <c r="F21" s="35"/>
      <c r="G21" s="3">
        <f t="shared" si="0"/>
        <v>1200</v>
      </c>
      <c r="H21" s="2"/>
      <c r="I21" s="5"/>
      <c r="J21" s="6"/>
    </row>
    <row r="22" spans="1:10" ht="14.25" customHeight="1">
      <c r="A22" s="6"/>
      <c r="B22" s="6"/>
      <c r="C22" s="6"/>
      <c r="D22" s="45"/>
      <c r="E22" s="4"/>
      <c r="F22" s="35"/>
      <c r="G22" s="3">
        <f t="shared" si="0"/>
        <v>1200</v>
      </c>
      <c r="H22" s="2"/>
      <c r="I22" s="5"/>
      <c r="J22" s="6"/>
    </row>
    <row r="23" spans="1:10" ht="14.25" customHeight="1">
      <c r="A23" s="6"/>
      <c r="B23" s="6"/>
      <c r="C23" s="6"/>
      <c r="D23" s="45"/>
      <c r="E23" s="4"/>
      <c r="F23" s="35"/>
      <c r="G23" s="3">
        <f t="shared" si="0"/>
        <v>1200</v>
      </c>
      <c r="H23" s="2"/>
      <c r="I23" s="5"/>
      <c r="J23" s="6"/>
    </row>
    <row r="24" spans="1:10" ht="14.25" customHeight="1">
      <c r="A24" s="6"/>
      <c r="B24" s="6"/>
      <c r="C24" s="6"/>
      <c r="D24" s="45"/>
      <c r="E24" s="4"/>
      <c r="F24" s="35"/>
      <c r="G24" s="3">
        <f t="shared" si="0"/>
        <v>1200</v>
      </c>
      <c r="H24" s="2"/>
      <c r="I24" s="6"/>
      <c r="J24" s="6"/>
    </row>
    <row r="25" spans="1:10" ht="14.25" customHeight="1">
      <c r="A25" s="314" t="s">
        <v>52</v>
      </c>
      <c r="B25" s="314"/>
      <c r="C25" s="314"/>
      <c r="D25" s="2"/>
      <c r="E25" s="4">
        <f>SUM(E4:E24)</f>
        <v>4800</v>
      </c>
      <c r="F25" s="35">
        <f>SUM(F4:F24)</f>
        <v>3600</v>
      </c>
      <c r="G25" s="3">
        <f>E25-F25</f>
        <v>1200</v>
      </c>
      <c r="H25" s="2"/>
      <c r="I25" s="5"/>
      <c r="J25" s="6"/>
    </row>
    <row r="26" spans="1:10" ht="14.25" customHeight="1">
      <c r="C26" s="15" t="s">
        <v>53</v>
      </c>
      <c r="D26" s="14">
        <f>E25</f>
        <v>4800</v>
      </c>
      <c r="F26" s="16"/>
      <c r="H26" s="16"/>
    </row>
    <row r="27" spans="1:10" ht="14.25" customHeight="1">
      <c r="C27" s="15" t="s">
        <v>54</v>
      </c>
      <c r="D27" s="14">
        <f>F25</f>
        <v>3600</v>
      </c>
      <c r="E27" s="16" t="s">
        <v>55</v>
      </c>
      <c r="F27" s="18" t="s">
        <v>152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1200</v>
      </c>
      <c r="E28" s="15" t="s">
        <v>112</v>
      </c>
      <c r="F28" s="18" t="s">
        <v>150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12" t="s">
        <v>57</v>
      </c>
      <c r="B30" s="312"/>
      <c r="C30" s="312"/>
      <c r="D30" s="7" t="s">
        <v>117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41"/>
  <sheetViews>
    <sheetView workbookViewId="0">
      <selection sqref="A1:J1"/>
    </sheetView>
  </sheetViews>
  <sheetFormatPr defaultRowHeight="12"/>
  <cols>
    <col min="1" max="2" width="2.875" style="7" customWidth="1"/>
    <col min="3" max="3" width="2.875" style="10" customWidth="1"/>
    <col min="4" max="4" width="31.5" style="7" customWidth="1"/>
    <col min="5" max="5" width="9.875" style="7" customWidth="1"/>
    <col min="6" max="6" width="13.5" style="98" customWidth="1"/>
    <col min="7" max="7" width="9.875" style="7" customWidth="1"/>
    <col min="8" max="8" width="9.375" style="7" customWidth="1"/>
    <col min="9" max="9" width="5.75" style="7" customWidth="1"/>
    <col min="10" max="10" width="56" style="7" customWidth="1"/>
    <col min="11" max="16384" width="9" style="7"/>
  </cols>
  <sheetData>
    <row r="1" spans="1:10" ht="30.75" customHeight="1">
      <c r="A1" s="308" t="s">
        <v>40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25" customHeight="1">
      <c r="A2" s="309" t="s">
        <v>41</v>
      </c>
      <c r="B2" s="309"/>
      <c r="C2" s="309"/>
      <c r="D2" s="12" t="s">
        <v>155</v>
      </c>
      <c r="E2" s="16" t="s">
        <v>42</v>
      </c>
      <c r="F2" s="93" t="s">
        <v>31</v>
      </c>
      <c r="G2" s="11"/>
      <c r="H2" s="25"/>
      <c r="I2" s="25"/>
    </row>
    <row r="3" spans="1:10" ht="12" customHeight="1">
      <c r="A3" s="313" t="s">
        <v>43</v>
      </c>
      <c r="B3" s="313"/>
      <c r="C3" s="313"/>
      <c r="D3" s="310" t="s">
        <v>44</v>
      </c>
      <c r="E3" s="310" t="s">
        <v>45</v>
      </c>
      <c r="F3" s="318" t="s">
        <v>46</v>
      </c>
      <c r="G3" s="310" t="s">
        <v>47</v>
      </c>
      <c r="H3" s="310" t="s">
        <v>0</v>
      </c>
      <c r="I3" s="310" t="s">
        <v>1</v>
      </c>
      <c r="J3" s="310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1"/>
      <c r="E4" s="311"/>
      <c r="F4" s="319"/>
      <c r="G4" s="311"/>
      <c r="H4" s="311"/>
      <c r="I4" s="311"/>
      <c r="J4" s="311"/>
    </row>
    <row r="5" spans="1:10" ht="14.25" customHeight="1">
      <c r="A5" s="184">
        <v>16</v>
      </c>
      <c r="B5" s="184">
        <v>10</v>
      </c>
      <c r="C5" s="184">
        <v>10</v>
      </c>
      <c r="D5" s="185" t="s">
        <v>344</v>
      </c>
      <c r="E5" s="208">
        <v>7200</v>
      </c>
      <c r="F5" s="218">
        <v>7200</v>
      </c>
      <c r="G5" s="215">
        <f>E5-F5</f>
        <v>0</v>
      </c>
      <c r="H5" s="209"/>
      <c r="I5" s="210"/>
      <c r="J5" s="183"/>
    </row>
    <row r="6" spans="1:10" ht="14.25" customHeight="1">
      <c r="A6" s="199">
        <v>17</v>
      </c>
      <c r="B6" s="199">
        <v>4</v>
      </c>
      <c r="C6" s="199">
        <v>9</v>
      </c>
      <c r="D6" s="197" t="s">
        <v>511</v>
      </c>
      <c r="E6" s="4">
        <v>1800</v>
      </c>
      <c r="F6" s="94"/>
      <c r="G6" s="3">
        <f t="shared" ref="G6:G24" si="0">G5+E6-F6</f>
        <v>1800</v>
      </c>
      <c r="H6" s="2"/>
      <c r="I6" s="5"/>
      <c r="J6" s="6"/>
    </row>
    <row r="7" spans="1:10" s="19" customFormat="1" ht="14.25" customHeight="1">
      <c r="A7" s="79">
        <v>17</v>
      </c>
      <c r="B7" s="79">
        <v>4</v>
      </c>
      <c r="C7" s="79">
        <v>14</v>
      </c>
      <c r="D7" s="2" t="s">
        <v>709</v>
      </c>
      <c r="E7" s="4"/>
      <c r="F7" s="94">
        <v>1200</v>
      </c>
      <c r="G7" s="40">
        <f t="shared" si="0"/>
        <v>600</v>
      </c>
      <c r="H7" s="2"/>
      <c r="I7" s="5"/>
      <c r="J7" s="79" t="s">
        <v>607</v>
      </c>
    </row>
    <row r="8" spans="1:10" ht="14.25" customHeight="1">
      <c r="A8" s="6">
        <v>17</v>
      </c>
      <c r="B8" s="6">
        <v>8</v>
      </c>
      <c r="C8" s="6">
        <v>23</v>
      </c>
      <c r="D8" s="2" t="s">
        <v>726</v>
      </c>
      <c r="E8" s="4">
        <v>600</v>
      </c>
      <c r="F8" s="94"/>
      <c r="G8" s="3">
        <f t="shared" si="0"/>
        <v>1200</v>
      </c>
      <c r="H8" s="2" t="s">
        <v>710</v>
      </c>
      <c r="I8" s="5"/>
      <c r="J8" s="6"/>
    </row>
    <row r="9" spans="1:10" ht="14.25" customHeight="1">
      <c r="A9" s="6">
        <v>17</v>
      </c>
      <c r="B9" s="6">
        <v>9</v>
      </c>
      <c r="C9" s="6">
        <v>30</v>
      </c>
      <c r="D9" s="2" t="s">
        <v>796</v>
      </c>
      <c r="E9" s="4"/>
      <c r="F9" s="94">
        <v>1200</v>
      </c>
      <c r="G9" s="40">
        <f t="shared" si="0"/>
        <v>0</v>
      </c>
      <c r="H9" s="2"/>
      <c r="I9" s="13"/>
      <c r="J9" s="6" t="s">
        <v>780</v>
      </c>
    </row>
    <row r="10" spans="1:10" ht="14.25" customHeight="1">
      <c r="A10" s="6"/>
      <c r="B10" s="6"/>
      <c r="C10" s="6"/>
      <c r="D10" s="2"/>
      <c r="E10" s="4"/>
      <c r="F10" s="49"/>
      <c r="G10" s="3">
        <f t="shared" si="0"/>
        <v>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94"/>
      <c r="G11" s="3">
        <f t="shared" si="0"/>
        <v>0</v>
      </c>
      <c r="H11" s="6"/>
      <c r="I11" s="5"/>
      <c r="J11" s="6"/>
    </row>
    <row r="12" spans="1:10" ht="14.25" customHeight="1">
      <c r="A12" s="133"/>
      <c r="B12" s="133"/>
      <c r="C12" s="133"/>
      <c r="D12" s="2"/>
      <c r="E12" s="4"/>
      <c r="F12" s="94"/>
      <c r="G12" s="3">
        <f t="shared" si="0"/>
        <v>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5"/>
      <c r="G13" s="40">
        <f t="shared" si="0"/>
        <v>0</v>
      </c>
      <c r="H13" s="2"/>
      <c r="I13" s="13"/>
      <c r="J13" s="6"/>
    </row>
    <row r="14" spans="1:10" ht="14.25" customHeight="1">
      <c r="A14" s="133"/>
      <c r="B14" s="133"/>
      <c r="C14" s="133"/>
      <c r="D14" s="2"/>
      <c r="E14" s="4"/>
      <c r="F14" s="94"/>
      <c r="G14" s="3">
        <f>G13+E14-F14</f>
        <v>0</v>
      </c>
      <c r="H14" s="2"/>
      <c r="I14" s="5"/>
      <c r="J14" s="6"/>
    </row>
    <row r="15" spans="1:10" ht="14.25" customHeight="1">
      <c r="A15" s="48"/>
      <c r="B15" s="48"/>
      <c r="C15" s="48"/>
      <c r="D15" s="2"/>
      <c r="E15" s="4"/>
      <c r="F15" s="94"/>
      <c r="G15" s="3">
        <f t="shared" si="0"/>
        <v>0</v>
      </c>
      <c r="H15" s="2"/>
      <c r="I15" s="5"/>
      <c r="J15" s="6"/>
    </row>
    <row r="16" spans="1:10" ht="14.25" customHeight="1">
      <c r="A16" s="48"/>
      <c r="B16" s="48"/>
      <c r="C16" s="48"/>
      <c r="D16" s="2"/>
      <c r="E16" s="4"/>
      <c r="F16" s="94"/>
      <c r="G16" s="3">
        <f t="shared" si="0"/>
        <v>0</v>
      </c>
      <c r="H16" s="2"/>
      <c r="I16" s="5"/>
      <c r="J16" s="6"/>
    </row>
    <row r="17" spans="1:10" ht="14.25" customHeight="1">
      <c r="A17" s="48"/>
      <c r="B17" s="48"/>
      <c r="C17" s="48"/>
      <c r="D17" s="2"/>
      <c r="E17" s="4"/>
      <c r="F17" s="94"/>
      <c r="G17" s="3">
        <f t="shared" si="0"/>
        <v>0</v>
      </c>
      <c r="H17" s="2"/>
      <c r="I17" s="5"/>
      <c r="J17" s="6"/>
    </row>
    <row r="18" spans="1:10" ht="14.25" customHeight="1">
      <c r="A18" s="48"/>
      <c r="B18" s="48"/>
      <c r="C18" s="48"/>
      <c r="D18" s="2"/>
      <c r="E18" s="4"/>
      <c r="F18" s="94"/>
      <c r="G18" s="3">
        <f t="shared" si="0"/>
        <v>0</v>
      </c>
      <c r="H18" s="2"/>
      <c r="I18" s="13"/>
      <c r="J18" s="6"/>
    </row>
    <row r="19" spans="1:10" ht="14.25" customHeight="1">
      <c r="A19" s="48"/>
      <c r="B19" s="48"/>
      <c r="C19" s="48"/>
      <c r="D19" s="2"/>
      <c r="E19" s="4"/>
      <c r="F19" s="94"/>
      <c r="G19" s="3">
        <f t="shared" si="0"/>
        <v>0</v>
      </c>
      <c r="H19" s="2"/>
      <c r="I19" s="5"/>
      <c r="J19" s="6"/>
    </row>
    <row r="20" spans="1:10" ht="14.25" customHeight="1">
      <c r="A20" s="48"/>
      <c r="B20" s="48"/>
      <c r="C20" s="48"/>
      <c r="D20" s="2"/>
      <c r="E20" s="4"/>
      <c r="F20" s="94"/>
      <c r="G20" s="3">
        <f t="shared" si="0"/>
        <v>0</v>
      </c>
      <c r="H20" s="2"/>
      <c r="I20" s="5"/>
      <c r="J20" s="6"/>
    </row>
    <row r="21" spans="1:10" ht="14.25" customHeight="1">
      <c r="A21" s="48"/>
      <c r="B21" s="48"/>
      <c r="C21" s="48"/>
      <c r="D21" s="2"/>
      <c r="E21" s="4"/>
      <c r="F21" s="94"/>
      <c r="G21" s="3">
        <f t="shared" si="0"/>
        <v>0</v>
      </c>
      <c r="H21" s="2"/>
      <c r="I21" s="5"/>
      <c r="J21" s="6"/>
    </row>
    <row r="22" spans="1:10" ht="14.25" customHeight="1">
      <c r="A22" s="48"/>
      <c r="B22" s="48"/>
      <c r="C22" s="48"/>
      <c r="D22" s="2"/>
      <c r="E22" s="4"/>
      <c r="F22" s="94"/>
      <c r="G22" s="3">
        <f t="shared" si="0"/>
        <v>0</v>
      </c>
      <c r="H22" s="2"/>
      <c r="I22" s="5"/>
      <c r="J22" s="6"/>
    </row>
    <row r="23" spans="1:10" ht="14.25" customHeight="1">
      <c r="A23" s="48"/>
      <c r="B23" s="48"/>
      <c r="C23" s="48"/>
      <c r="D23" s="2"/>
      <c r="E23" s="4"/>
      <c r="F23" s="94"/>
      <c r="G23" s="3">
        <f t="shared" si="0"/>
        <v>0</v>
      </c>
      <c r="H23" s="2"/>
      <c r="I23" s="5"/>
      <c r="J23" s="6"/>
    </row>
    <row r="24" spans="1:10" ht="14.25" customHeight="1">
      <c r="A24" s="48"/>
      <c r="B24" s="48"/>
      <c r="C24" s="48"/>
      <c r="D24" s="2"/>
      <c r="E24" s="4"/>
      <c r="F24" s="94"/>
      <c r="G24" s="3">
        <f t="shared" si="0"/>
        <v>0</v>
      </c>
      <c r="H24" s="2"/>
      <c r="I24" s="6"/>
      <c r="J24" s="6"/>
    </row>
    <row r="25" spans="1:10" ht="14.25" customHeight="1">
      <c r="A25" s="314" t="s">
        <v>52</v>
      </c>
      <c r="B25" s="314"/>
      <c r="C25" s="314"/>
      <c r="D25" s="2"/>
      <c r="E25" s="4">
        <f>SUM(E4:E24)</f>
        <v>9600</v>
      </c>
      <c r="F25" s="94">
        <f>SUM(F4:F24)</f>
        <v>9600</v>
      </c>
      <c r="G25" s="3">
        <f>E25-F25</f>
        <v>0</v>
      </c>
      <c r="H25" s="2"/>
      <c r="I25" s="5"/>
      <c r="J25" s="6"/>
    </row>
    <row r="26" spans="1:10" ht="14.25" customHeight="1">
      <c r="C26" s="15" t="s">
        <v>53</v>
      </c>
      <c r="D26" s="14">
        <f>E25</f>
        <v>9600</v>
      </c>
      <c r="F26" s="95"/>
      <c r="H26" s="16"/>
    </row>
    <row r="27" spans="1:10" ht="42.75" customHeight="1">
      <c r="C27" s="15" t="s">
        <v>54</v>
      </c>
      <c r="D27" s="14">
        <f>F25</f>
        <v>9600</v>
      </c>
      <c r="E27" s="16" t="s">
        <v>55</v>
      </c>
      <c r="F27" s="96" t="s">
        <v>795</v>
      </c>
      <c r="G27" s="18"/>
      <c r="H27" s="18"/>
      <c r="I27" s="18"/>
      <c r="J27" s="292" t="s">
        <v>797</v>
      </c>
    </row>
    <row r="28" spans="1:10" ht="14.25" customHeight="1">
      <c r="C28" s="15" t="s">
        <v>56</v>
      </c>
      <c r="D28" s="14">
        <f>G25</f>
        <v>0</v>
      </c>
      <c r="E28" s="15" t="s">
        <v>112</v>
      </c>
      <c r="F28" s="96" t="s">
        <v>156</v>
      </c>
      <c r="G28" s="19"/>
      <c r="H28" s="18"/>
      <c r="I28" s="19"/>
      <c r="J28" s="19"/>
    </row>
    <row r="29" spans="1:10" ht="14.25" customHeight="1">
      <c r="E29" s="23"/>
      <c r="F29" s="97"/>
      <c r="G29" s="18"/>
      <c r="H29" s="18"/>
      <c r="I29" s="18"/>
      <c r="J29" s="18"/>
    </row>
    <row r="30" spans="1:10" ht="14.25" customHeight="1">
      <c r="A30" s="312" t="s">
        <v>57</v>
      </c>
      <c r="B30" s="312"/>
      <c r="C30" s="312"/>
      <c r="D30" s="7" t="s">
        <v>117</v>
      </c>
      <c r="E30" s="16" t="s">
        <v>58</v>
      </c>
      <c r="F30" s="98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J41"/>
  <sheetViews>
    <sheetView zoomScaleNormal="100" workbookViewId="0">
      <selection activeCell="D9" sqref="D9"/>
    </sheetView>
  </sheetViews>
  <sheetFormatPr defaultRowHeight="12"/>
  <cols>
    <col min="1" max="2" width="2.875" style="7" customWidth="1"/>
    <col min="3" max="3" width="2.875" style="10" customWidth="1"/>
    <col min="4" max="4" width="26.625" style="7" customWidth="1"/>
    <col min="5" max="5" width="9.875" style="7" customWidth="1"/>
    <col min="6" max="6" width="13.375" style="7" customWidth="1"/>
    <col min="7" max="7" width="9.875" style="7" customWidth="1"/>
    <col min="8" max="8" width="12" style="7" customWidth="1"/>
    <col min="9" max="9" width="5.75" style="7" customWidth="1"/>
    <col min="10" max="10" width="56.25" style="7" customWidth="1"/>
    <col min="11" max="16384" width="9" style="7"/>
  </cols>
  <sheetData>
    <row r="1" spans="1:10" ht="30.75" customHeight="1">
      <c r="A1" s="308" t="s">
        <v>40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25" customHeight="1">
      <c r="A2" s="309" t="s">
        <v>41</v>
      </c>
      <c r="B2" s="309"/>
      <c r="C2" s="309"/>
      <c r="D2" s="12" t="s">
        <v>248</v>
      </c>
      <c r="E2" s="16" t="s">
        <v>42</v>
      </c>
      <c r="F2" s="9" t="s">
        <v>84</v>
      </c>
      <c r="G2" s="11"/>
      <c r="H2" s="25"/>
      <c r="I2" s="25"/>
    </row>
    <row r="3" spans="1:10" ht="12" customHeight="1">
      <c r="A3" s="313" t="s">
        <v>43</v>
      </c>
      <c r="B3" s="313"/>
      <c r="C3" s="313"/>
      <c r="D3" s="310" t="s">
        <v>44</v>
      </c>
      <c r="E3" s="310" t="s">
        <v>45</v>
      </c>
      <c r="F3" s="310" t="s">
        <v>46</v>
      </c>
      <c r="G3" s="310" t="s">
        <v>47</v>
      </c>
      <c r="H3" s="310" t="s">
        <v>0</v>
      </c>
      <c r="I3" s="310" t="s">
        <v>1</v>
      </c>
      <c r="J3" s="310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1"/>
      <c r="E4" s="311"/>
      <c r="F4" s="311"/>
      <c r="G4" s="311"/>
      <c r="H4" s="311"/>
      <c r="I4" s="311"/>
      <c r="J4" s="311"/>
    </row>
    <row r="5" spans="1:10" ht="14.25" customHeight="1">
      <c r="A5" s="184">
        <v>16</v>
      </c>
      <c r="B5" s="184">
        <v>10</v>
      </c>
      <c r="C5" s="184">
        <v>10</v>
      </c>
      <c r="D5" s="185" t="s">
        <v>344</v>
      </c>
      <c r="E5" s="208">
        <v>1920</v>
      </c>
      <c r="F5" s="187">
        <v>1920</v>
      </c>
      <c r="G5" s="215">
        <f>E5-F5</f>
        <v>0</v>
      </c>
      <c r="H5" s="209"/>
      <c r="I5" s="210"/>
      <c r="J5" s="183"/>
    </row>
    <row r="6" spans="1:10" ht="14.25" customHeight="1">
      <c r="A6" s="199">
        <v>17</v>
      </c>
      <c r="B6" s="199">
        <v>4</v>
      </c>
      <c r="C6" s="199">
        <v>12</v>
      </c>
      <c r="D6" s="197" t="s">
        <v>521</v>
      </c>
      <c r="E6" s="4">
        <v>480</v>
      </c>
      <c r="F6" s="35"/>
      <c r="G6" s="3">
        <f t="shared" ref="G6:G24" si="0">G5+E6-F6</f>
        <v>480</v>
      </c>
      <c r="H6" s="2"/>
      <c r="I6" s="5"/>
      <c r="J6" s="6"/>
    </row>
    <row r="7" spans="1:10" s="19" customFormat="1" ht="14.25" customHeight="1">
      <c r="A7" s="79">
        <v>17</v>
      </c>
      <c r="B7" s="79">
        <v>4</v>
      </c>
      <c r="C7" s="79">
        <v>14</v>
      </c>
      <c r="D7" s="45" t="s">
        <v>538</v>
      </c>
      <c r="E7" s="4"/>
      <c r="F7" s="35">
        <v>480</v>
      </c>
      <c r="G7" s="40">
        <f t="shared" si="0"/>
        <v>0</v>
      </c>
      <c r="H7" s="2"/>
      <c r="I7" s="5"/>
      <c r="J7" s="79"/>
    </row>
    <row r="8" spans="1:10" ht="14.25" customHeight="1">
      <c r="A8" s="6">
        <v>17</v>
      </c>
      <c r="B8" s="6">
        <v>8</v>
      </c>
      <c r="C8" s="6">
        <v>29</v>
      </c>
      <c r="D8" s="45" t="s">
        <v>719</v>
      </c>
      <c r="E8" s="4">
        <v>480</v>
      </c>
      <c r="F8" s="35"/>
      <c r="G8" s="40">
        <f t="shared" si="0"/>
        <v>480</v>
      </c>
      <c r="H8" s="2" t="s">
        <v>720</v>
      </c>
      <c r="I8" s="13"/>
      <c r="J8" s="6"/>
    </row>
    <row r="9" spans="1:10" ht="14.25" customHeight="1">
      <c r="A9" s="6">
        <v>17</v>
      </c>
      <c r="B9" s="6">
        <v>9</v>
      </c>
      <c r="C9" s="6">
        <v>30</v>
      </c>
      <c r="D9" s="45" t="s">
        <v>798</v>
      </c>
      <c r="E9" s="4"/>
      <c r="F9" s="35">
        <v>480</v>
      </c>
      <c r="G9" s="3">
        <f t="shared" si="0"/>
        <v>0</v>
      </c>
      <c r="H9" s="2"/>
      <c r="I9" s="5"/>
      <c r="J9" s="6" t="s">
        <v>780</v>
      </c>
    </row>
    <row r="10" spans="1:10" ht="14.25" customHeight="1">
      <c r="A10" s="6"/>
      <c r="B10" s="6"/>
      <c r="C10" s="6"/>
      <c r="D10" s="2"/>
      <c r="E10" s="4"/>
      <c r="F10" s="39"/>
      <c r="G10" s="3">
        <f t="shared" si="0"/>
        <v>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5"/>
      <c r="G11" s="3">
        <f t="shared" si="0"/>
        <v>0</v>
      </c>
      <c r="H11" s="2"/>
      <c r="I11" s="5"/>
      <c r="J11" s="6"/>
    </row>
    <row r="12" spans="1:10" ht="14.25" customHeight="1">
      <c r="A12" s="6"/>
      <c r="B12" s="6"/>
      <c r="C12" s="6"/>
      <c r="D12" s="2"/>
      <c r="E12" s="4"/>
      <c r="F12" s="35"/>
      <c r="G12" s="40">
        <f t="shared" si="0"/>
        <v>0</v>
      </c>
      <c r="H12" s="2"/>
      <c r="I12" s="13"/>
      <c r="J12" s="6"/>
    </row>
    <row r="13" spans="1:10" ht="14.25" customHeight="1">
      <c r="A13" s="6"/>
      <c r="B13" s="6"/>
      <c r="C13" s="6"/>
      <c r="D13" s="2"/>
      <c r="E13" s="4"/>
      <c r="F13" s="35"/>
      <c r="G13" s="3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5"/>
      <c r="G14" s="3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5"/>
      <c r="G15" s="3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5"/>
      <c r="G16" s="3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5"/>
      <c r="G17" s="3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5"/>
      <c r="G18" s="3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5"/>
      <c r="G19" s="3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5"/>
      <c r="G20" s="3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5"/>
      <c r="G21" s="3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5"/>
      <c r="G22" s="3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5"/>
      <c r="G23" s="3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5"/>
      <c r="G24" s="3">
        <f t="shared" si="0"/>
        <v>0</v>
      </c>
      <c r="H24" s="2"/>
      <c r="I24" s="6"/>
      <c r="J24" s="6"/>
    </row>
    <row r="25" spans="1:10" ht="14.25" customHeight="1">
      <c r="A25" s="314" t="s">
        <v>52</v>
      </c>
      <c r="B25" s="314"/>
      <c r="C25" s="314"/>
      <c r="D25" s="2"/>
      <c r="E25" s="4">
        <f>SUM(E4:E24)</f>
        <v>2880</v>
      </c>
      <c r="F25" s="35">
        <f>SUM(F4:F24)</f>
        <v>2880</v>
      </c>
      <c r="G25" s="3">
        <f>E25-F25</f>
        <v>0</v>
      </c>
      <c r="H25" s="2"/>
      <c r="I25" s="5"/>
      <c r="J25" s="6"/>
    </row>
    <row r="26" spans="1:10" ht="14.25" customHeight="1">
      <c r="C26" s="15" t="s">
        <v>53</v>
      </c>
      <c r="D26" s="14">
        <f>E25</f>
        <v>2880</v>
      </c>
      <c r="F26" s="16"/>
      <c r="H26" s="16"/>
    </row>
    <row r="27" spans="1:10" ht="23.25" customHeight="1">
      <c r="C27" s="15" t="s">
        <v>54</v>
      </c>
      <c r="D27" s="14">
        <f>F25</f>
        <v>2880</v>
      </c>
      <c r="E27" s="16" t="s">
        <v>55</v>
      </c>
      <c r="F27" s="18" t="s">
        <v>158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0</v>
      </c>
      <c r="E28" s="15" t="s">
        <v>112</v>
      </c>
      <c r="F28" s="18" t="s">
        <v>159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12" t="s">
        <v>10</v>
      </c>
      <c r="B30" s="312"/>
      <c r="C30" s="312"/>
      <c r="D30" s="7" t="s">
        <v>117</v>
      </c>
      <c r="E30" s="16" t="s">
        <v>11</v>
      </c>
      <c r="F30" s="7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J41"/>
  <sheetViews>
    <sheetView workbookViewId="0">
      <selection sqref="A1:J1"/>
    </sheetView>
  </sheetViews>
  <sheetFormatPr defaultRowHeight="12"/>
  <cols>
    <col min="1" max="2" width="2.875" style="7" customWidth="1"/>
    <col min="3" max="3" width="2.875" style="10" customWidth="1"/>
    <col min="4" max="4" width="31.5" style="7" customWidth="1"/>
    <col min="5" max="5" width="9.875" style="7" customWidth="1"/>
    <col min="6" max="6" width="13" style="7" customWidth="1"/>
    <col min="7" max="7" width="9.875" style="7" customWidth="1"/>
    <col min="8" max="8" width="7.375" style="7" customWidth="1"/>
    <col min="9" max="9" width="5.75" style="7" customWidth="1"/>
    <col min="10" max="10" width="73" style="7" customWidth="1"/>
    <col min="11" max="16384" width="9" style="7"/>
  </cols>
  <sheetData>
    <row r="1" spans="1:10" ht="30.75" customHeight="1">
      <c r="A1" s="308" t="s">
        <v>65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25" customHeight="1">
      <c r="A2" s="309" t="s">
        <v>66</v>
      </c>
      <c r="B2" s="309"/>
      <c r="C2" s="309"/>
      <c r="D2" s="12" t="s">
        <v>161</v>
      </c>
      <c r="E2" s="16" t="s">
        <v>67</v>
      </c>
      <c r="F2" s="9" t="s">
        <v>85</v>
      </c>
      <c r="G2" s="11"/>
      <c r="H2" s="25"/>
      <c r="I2" s="25"/>
    </row>
    <row r="3" spans="1:10" ht="12" customHeight="1">
      <c r="A3" s="313" t="s">
        <v>68</v>
      </c>
      <c r="B3" s="313"/>
      <c r="C3" s="313"/>
      <c r="D3" s="310" t="s">
        <v>69</v>
      </c>
      <c r="E3" s="310" t="s">
        <v>70</v>
      </c>
      <c r="F3" s="310" t="s">
        <v>71</v>
      </c>
      <c r="G3" s="310" t="s">
        <v>72</v>
      </c>
      <c r="H3" s="310" t="s">
        <v>0</v>
      </c>
      <c r="I3" s="310" t="s">
        <v>1</v>
      </c>
      <c r="J3" s="310" t="s">
        <v>73</v>
      </c>
    </row>
    <row r="4" spans="1:10" ht="12" customHeight="1">
      <c r="A4" s="24" t="s">
        <v>74</v>
      </c>
      <c r="B4" s="24" t="s">
        <v>75</v>
      </c>
      <c r="C4" s="21" t="s">
        <v>76</v>
      </c>
      <c r="D4" s="311"/>
      <c r="E4" s="311"/>
      <c r="F4" s="311"/>
      <c r="G4" s="311"/>
      <c r="H4" s="311"/>
      <c r="I4" s="311"/>
      <c r="J4" s="311"/>
    </row>
    <row r="5" spans="1:10" ht="14.25" customHeight="1">
      <c r="A5" s="184">
        <v>16</v>
      </c>
      <c r="B5" s="184">
        <v>10</v>
      </c>
      <c r="C5" s="184">
        <v>10</v>
      </c>
      <c r="D5" s="185" t="s">
        <v>344</v>
      </c>
      <c r="E5" s="208">
        <v>2400</v>
      </c>
      <c r="F5" s="187">
        <v>2400</v>
      </c>
      <c r="G5" s="215">
        <f>E5-F5</f>
        <v>0</v>
      </c>
      <c r="H5" s="209"/>
      <c r="I5" s="210"/>
      <c r="J5" s="183"/>
    </row>
    <row r="6" spans="1:10" ht="14.25" customHeight="1">
      <c r="A6" s="199">
        <v>17</v>
      </c>
      <c r="B6" s="199">
        <v>3</v>
      </c>
      <c r="C6" s="199">
        <v>22</v>
      </c>
      <c r="D6" s="197" t="s">
        <v>466</v>
      </c>
      <c r="E6" s="4">
        <v>600</v>
      </c>
      <c r="F6" s="35"/>
      <c r="G6" s="3">
        <f t="shared" ref="G6:G24" si="0">G5+E6-F6</f>
        <v>600</v>
      </c>
      <c r="H6" s="2"/>
      <c r="I6" s="5"/>
      <c r="J6" s="6"/>
    </row>
    <row r="7" spans="1:10" ht="14.25" customHeight="1">
      <c r="A7" s="6">
        <v>17</v>
      </c>
      <c r="B7" s="6">
        <v>4</v>
      </c>
      <c r="C7" s="6">
        <v>14</v>
      </c>
      <c r="D7" s="45" t="s">
        <v>539</v>
      </c>
      <c r="E7" s="4"/>
      <c r="F7" s="35">
        <v>600</v>
      </c>
      <c r="G7" s="3">
        <f t="shared" si="0"/>
        <v>0</v>
      </c>
      <c r="H7" s="2"/>
      <c r="I7" s="5"/>
      <c r="J7" s="6"/>
    </row>
    <row r="8" spans="1:10" s="19" customFormat="1" ht="14.25" customHeight="1">
      <c r="A8" s="79">
        <v>17</v>
      </c>
      <c r="B8" s="79">
        <v>9</v>
      </c>
      <c r="C8" s="79">
        <v>3</v>
      </c>
      <c r="D8" s="45" t="s">
        <v>745</v>
      </c>
      <c r="E8" s="4">
        <v>600</v>
      </c>
      <c r="F8" s="35"/>
      <c r="G8" s="40">
        <f t="shared" si="0"/>
        <v>600</v>
      </c>
      <c r="H8" s="2"/>
      <c r="I8" s="5"/>
      <c r="J8" s="79"/>
    </row>
    <row r="9" spans="1:10" ht="14.25" customHeight="1">
      <c r="A9" s="170">
        <v>17</v>
      </c>
      <c r="B9" s="170">
        <v>10</v>
      </c>
      <c r="C9" s="170">
        <v>6</v>
      </c>
      <c r="D9" s="263" t="s">
        <v>799</v>
      </c>
      <c r="E9" s="4"/>
      <c r="F9" s="35"/>
      <c r="G9" s="3">
        <f t="shared" si="0"/>
        <v>600</v>
      </c>
      <c r="H9" s="2"/>
      <c r="I9" s="5"/>
      <c r="J9" s="6"/>
    </row>
    <row r="10" spans="1:10" ht="14.25" customHeight="1">
      <c r="A10" s="6">
        <v>17</v>
      </c>
      <c r="B10" s="6">
        <v>10</v>
      </c>
      <c r="C10" s="6">
        <v>13</v>
      </c>
      <c r="D10" s="45" t="s">
        <v>862</v>
      </c>
      <c r="E10" s="4"/>
      <c r="F10" s="35">
        <v>600</v>
      </c>
      <c r="G10" s="40">
        <f t="shared" si="0"/>
        <v>0</v>
      </c>
      <c r="H10" s="2"/>
      <c r="I10" s="13"/>
      <c r="J10" s="6"/>
    </row>
    <row r="11" spans="1:10" ht="14.25" customHeight="1">
      <c r="A11" s="6"/>
      <c r="B11" s="6"/>
      <c r="C11" s="6"/>
      <c r="D11" s="45"/>
      <c r="E11" s="4"/>
      <c r="F11" s="35"/>
      <c r="G11" s="3">
        <f t="shared" si="0"/>
        <v>0</v>
      </c>
      <c r="H11" s="6"/>
      <c r="I11" s="5"/>
    </row>
    <row r="12" spans="1:10" ht="14.25" customHeight="1">
      <c r="A12" s="6"/>
      <c r="B12" s="6"/>
      <c r="C12" s="6"/>
      <c r="D12" s="45"/>
      <c r="E12" s="4"/>
      <c r="F12" s="35"/>
      <c r="G12" s="3">
        <f t="shared" si="0"/>
        <v>0</v>
      </c>
      <c r="H12" s="2"/>
      <c r="I12" s="5"/>
      <c r="J12" s="6"/>
    </row>
    <row r="13" spans="1:10" ht="14.25" customHeight="1">
      <c r="A13" s="6"/>
      <c r="B13" s="6"/>
      <c r="C13" s="6"/>
      <c r="D13" s="45"/>
      <c r="E13" s="4"/>
      <c r="F13" s="35"/>
      <c r="G13" s="3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45"/>
      <c r="E14" s="4"/>
      <c r="F14" s="35"/>
      <c r="G14" s="3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45"/>
      <c r="E15" s="4"/>
      <c r="F15" s="35"/>
      <c r="G15" s="3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45"/>
      <c r="E16" s="4"/>
      <c r="F16" s="35"/>
      <c r="G16" s="40">
        <f t="shared" si="0"/>
        <v>0</v>
      </c>
      <c r="H16" s="2"/>
      <c r="I16" s="13"/>
      <c r="J16" s="6"/>
    </row>
    <row r="17" spans="1:10" ht="14.25" customHeight="1">
      <c r="A17" s="6"/>
      <c r="B17" s="6"/>
      <c r="C17" s="6"/>
      <c r="D17" s="45"/>
      <c r="E17" s="4"/>
      <c r="F17" s="35"/>
      <c r="G17" s="3">
        <f t="shared" si="0"/>
        <v>0</v>
      </c>
      <c r="H17" s="2"/>
      <c r="I17" s="45"/>
      <c r="J17" s="6"/>
    </row>
    <row r="18" spans="1:10" ht="14.25" customHeight="1">
      <c r="A18" s="6"/>
      <c r="B18" s="6"/>
      <c r="C18" s="6"/>
      <c r="D18" s="45"/>
      <c r="E18" s="4"/>
      <c r="F18" s="35"/>
      <c r="G18" s="3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45"/>
      <c r="E19" s="4"/>
      <c r="F19" s="35"/>
      <c r="G19" s="3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45"/>
      <c r="E20" s="4"/>
      <c r="F20" s="35"/>
      <c r="G20" s="3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45"/>
      <c r="E21" s="4"/>
      <c r="F21" s="35"/>
      <c r="G21" s="3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45"/>
      <c r="E22" s="4"/>
      <c r="F22" s="35"/>
      <c r="G22" s="3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45"/>
      <c r="E23" s="4"/>
      <c r="F23" s="35"/>
      <c r="G23" s="3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45"/>
      <c r="E24" s="4"/>
      <c r="F24" s="35"/>
      <c r="G24" s="3">
        <f t="shared" si="0"/>
        <v>0</v>
      </c>
      <c r="H24" s="2"/>
      <c r="I24" s="6"/>
      <c r="J24" s="6"/>
    </row>
    <row r="25" spans="1:10" ht="14.25" customHeight="1">
      <c r="A25" s="314" t="s">
        <v>77</v>
      </c>
      <c r="B25" s="314"/>
      <c r="C25" s="314"/>
      <c r="D25" s="2"/>
      <c r="E25" s="4">
        <f>SUM(E4:E24)</f>
        <v>3600</v>
      </c>
      <c r="F25" s="35">
        <f>SUM(F4:F24)</f>
        <v>3600</v>
      </c>
      <c r="G25" s="3">
        <f>E25-F25</f>
        <v>0</v>
      </c>
      <c r="H25" s="2"/>
      <c r="I25" s="5"/>
      <c r="J25" s="6"/>
    </row>
    <row r="26" spans="1:10" ht="14.25" customHeight="1">
      <c r="C26" s="15" t="s">
        <v>78</v>
      </c>
      <c r="D26" s="14">
        <f>E25</f>
        <v>3600</v>
      </c>
      <c r="F26" s="16"/>
      <c r="H26" s="16"/>
    </row>
    <row r="27" spans="1:10" ht="14.25" customHeight="1">
      <c r="C27" s="15" t="s">
        <v>79</v>
      </c>
      <c r="D27" s="14">
        <f>F25</f>
        <v>3600</v>
      </c>
      <c r="E27" s="16" t="s">
        <v>80</v>
      </c>
      <c r="F27" s="18" t="s">
        <v>176</v>
      </c>
      <c r="G27" s="18"/>
      <c r="H27" s="18"/>
      <c r="I27" s="18"/>
      <c r="J27" s="18"/>
    </row>
    <row r="28" spans="1:10" ht="14.25" customHeight="1">
      <c r="C28" s="15" t="s">
        <v>81</v>
      </c>
      <c r="D28" s="14">
        <f>G25</f>
        <v>0</v>
      </c>
      <c r="E28" s="15" t="s">
        <v>112</v>
      </c>
      <c r="F28" s="18" t="s">
        <v>160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12" t="s">
        <v>82</v>
      </c>
      <c r="B30" s="312"/>
      <c r="C30" s="312"/>
      <c r="D30" s="7" t="s">
        <v>113</v>
      </c>
      <c r="E30" s="16" t="s">
        <v>83</v>
      </c>
      <c r="F30" s="7" t="s">
        <v>117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J41"/>
  <sheetViews>
    <sheetView workbookViewId="0">
      <selection activeCell="D13" sqref="D13"/>
    </sheetView>
  </sheetViews>
  <sheetFormatPr defaultRowHeight="12"/>
  <cols>
    <col min="1" max="2" width="2.875" style="7" customWidth="1"/>
    <col min="3" max="3" width="2.875" style="10" customWidth="1"/>
    <col min="4" max="4" width="35.875" style="7" customWidth="1"/>
    <col min="5" max="5" width="9.875" style="7" customWidth="1"/>
    <col min="6" max="6" width="13.75" style="7" customWidth="1"/>
    <col min="7" max="7" width="9.875" style="7" customWidth="1"/>
    <col min="8" max="8" width="7.375" style="7" customWidth="1"/>
    <col min="9" max="9" width="5.75" style="7" customWidth="1"/>
    <col min="10" max="10" width="53.875" style="7" customWidth="1"/>
    <col min="11" max="16384" width="9" style="7"/>
  </cols>
  <sheetData>
    <row r="1" spans="1:10" ht="30.75" customHeight="1">
      <c r="A1" s="308" t="s">
        <v>65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25" customHeight="1">
      <c r="A2" s="309" t="s">
        <v>66</v>
      </c>
      <c r="B2" s="309"/>
      <c r="C2" s="309"/>
      <c r="D2" s="12" t="s">
        <v>162</v>
      </c>
      <c r="E2" s="16" t="s">
        <v>67</v>
      </c>
      <c r="F2" s="9" t="s">
        <v>86</v>
      </c>
      <c r="G2" s="11"/>
      <c r="H2" s="25"/>
      <c r="I2" s="25"/>
    </row>
    <row r="3" spans="1:10" ht="12" customHeight="1">
      <c r="A3" s="313" t="s">
        <v>68</v>
      </c>
      <c r="B3" s="313"/>
      <c r="C3" s="313"/>
      <c r="D3" s="310" t="s">
        <v>69</v>
      </c>
      <c r="E3" s="310" t="s">
        <v>70</v>
      </c>
      <c r="F3" s="310" t="s">
        <v>71</v>
      </c>
      <c r="G3" s="310" t="s">
        <v>72</v>
      </c>
      <c r="H3" s="310" t="s">
        <v>0</v>
      </c>
      <c r="I3" s="310" t="s">
        <v>1</v>
      </c>
      <c r="J3" s="310" t="s">
        <v>73</v>
      </c>
    </row>
    <row r="4" spans="1:10" ht="12" customHeight="1">
      <c r="A4" s="24" t="s">
        <v>74</v>
      </c>
      <c r="B4" s="24" t="s">
        <v>75</v>
      </c>
      <c r="C4" s="21" t="s">
        <v>76</v>
      </c>
      <c r="D4" s="311"/>
      <c r="E4" s="311"/>
      <c r="F4" s="311"/>
      <c r="G4" s="311"/>
      <c r="H4" s="311"/>
      <c r="I4" s="311"/>
      <c r="J4" s="311"/>
    </row>
    <row r="5" spans="1:10" ht="14.25" customHeight="1">
      <c r="A5" s="184">
        <v>16</v>
      </c>
      <c r="B5" s="184">
        <v>10</v>
      </c>
      <c r="C5" s="184">
        <v>10</v>
      </c>
      <c r="D5" s="185" t="s">
        <v>344</v>
      </c>
      <c r="E5" s="208">
        <v>4800</v>
      </c>
      <c r="F5" s="187">
        <v>4800</v>
      </c>
      <c r="G5" s="215">
        <f>E5-F5</f>
        <v>0</v>
      </c>
      <c r="H5" s="209"/>
      <c r="I5" s="210"/>
      <c r="J5" s="183"/>
    </row>
    <row r="6" spans="1:10" ht="14.25" customHeight="1">
      <c r="A6" s="199">
        <v>16</v>
      </c>
      <c r="B6" s="199">
        <v>3</v>
      </c>
      <c r="C6" s="199">
        <v>6</v>
      </c>
      <c r="D6" s="197" t="s">
        <v>453</v>
      </c>
      <c r="E6" s="4">
        <v>1200</v>
      </c>
      <c r="F6" s="35"/>
      <c r="G6" s="3">
        <f t="shared" ref="G6:G24" si="0">G5+E6-F6</f>
        <v>1200</v>
      </c>
      <c r="H6" s="2"/>
      <c r="I6" s="5"/>
      <c r="J6" s="6"/>
    </row>
    <row r="7" spans="1:10" ht="14.25" customHeight="1">
      <c r="A7" s="6">
        <v>17</v>
      </c>
      <c r="B7" s="6">
        <v>4</v>
      </c>
      <c r="C7" s="6">
        <v>14</v>
      </c>
      <c r="D7" s="45" t="s">
        <v>540</v>
      </c>
      <c r="E7" s="4"/>
      <c r="F7" s="35">
        <v>1200</v>
      </c>
      <c r="G7" s="3">
        <f t="shared" si="0"/>
        <v>0</v>
      </c>
      <c r="H7" s="2"/>
      <c r="I7" s="5"/>
      <c r="J7" s="6"/>
    </row>
    <row r="8" spans="1:10" s="19" customFormat="1" ht="14.25" customHeight="1">
      <c r="A8" s="79">
        <v>17</v>
      </c>
      <c r="B8" s="79">
        <v>9</v>
      </c>
      <c r="C8" s="79">
        <v>2</v>
      </c>
      <c r="D8" s="45" t="s">
        <v>800</v>
      </c>
      <c r="E8" s="4">
        <v>1200</v>
      </c>
      <c r="F8" s="35"/>
      <c r="G8" s="40">
        <f t="shared" si="0"/>
        <v>1200</v>
      </c>
      <c r="H8" s="2"/>
      <c r="I8" s="5"/>
      <c r="J8" s="79"/>
    </row>
    <row r="9" spans="1:10" ht="14.25" customHeight="1">
      <c r="A9" s="6">
        <v>17</v>
      </c>
      <c r="B9" s="6">
        <v>9</v>
      </c>
      <c r="C9" s="6">
        <v>30</v>
      </c>
      <c r="D9" s="45" t="s">
        <v>801</v>
      </c>
      <c r="E9" s="4"/>
      <c r="F9" s="35">
        <v>1200</v>
      </c>
      <c r="G9" s="3">
        <f t="shared" si="0"/>
        <v>0</v>
      </c>
      <c r="H9" s="2"/>
      <c r="I9" s="5"/>
      <c r="J9" s="6" t="s">
        <v>780</v>
      </c>
    </row>
    <row r="10" spans="1:10" ht="14.25" customHeight="1">
      <c r="A10" s="6"/>
      <c r="B10" s="6"/>
      <c r="C10" s="6"/>
      <c r="D10" s="45"/>
      <c r="E10" s="4"/>
      <c r="F10" s="35"/>
      <c r="G10" s="40">
        <f t="shared" si="0"/>
        <v>0</v>
      </c>
      <c r="H10" s="2"/>
      <c r="I10" s="13"/>
      <c r="J10" s="6"/>
    </row>
    <row r="11" spans="1:10" ht="14.25" customHeight="1">
      <c r="A11" s="6"/>
      <c r="B11" s="6"/>
      <c r="C11" s="6"/>
      <c r="D11" s="45"/>
      <c r="E11" s="4"/>
      <c r="F11" s="35"/>
      <c r="G11" s="3">
        <f t="shared" si="0"/>
        <v>0</v>
      </c>
      <c r="H11" s="6"/>
      <c r="I11" s="5"/>
      <c r="J11" s="6"/>
    </row>
    <row r="12" spans="1:10" ht="14.25" customHeight="1">
      <c r="A12" s="6"/>
      <c r="B12" s="6"/>
      <c r="C12" s="6"/>
      <c r="D12" s="45"/>
      <c r="E12" s="4"/>
      <c r="F12" s="35"/>
      <c r="G12" s="3">
        <f t="shared" si="0"/>
        <v>0</v>
      </c>
      <c r="H12" s="2"/>
      <c r="I12" s="5"/>
      <c r="J12" s="6"/>
    </row>
    <row r="13" spans="1:10" ht="14.25" customHeight="1">
      <c r="A13" s="6"/>
      <c r="B13" s="6"/>
      <c r="C13" s="6"/>
      <c r="D13" s="45"/>
      <c r="E13" s="4"/>
      <c r="F13" s="35"/>
      <c r="G13" s="3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45"/>
      <c r="E14" s="4"/>
      <c r="F14" s="35"/>
      <c r="G14" s="3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45"/>
      <c r="E15" s="4"/>
      <c r="F15" s="35"/>
      <c r="G15" s="3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45"/>
      <c r="E16" s="4"/>
      <c r="F16" s="35"/>
      <c r="G16" s="40">
        <f t="shared" si="0"/>
        <v>0</v>
      </c>
      <c r="H16" s="2"/>
      <c r="I16" s="13"/>
      <c r="J16" s="6"/>
    </row>
    <row r="17" spans="1:10" ht="14.25" customHeight="1">
      <c r="A17" s="6"/>
      <c r="B17" s="6"/>
      <c r="C17" s="6"/>
      <c r="D17" s="45"/>
      <c r="E17" s="4"/>
      <c r="F17" s="35"/>
      <c r="G17" s="3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45"/>
      <c r="E18" s="4"/>
      <c r="F18" s="35"/>
      <c r="G18" s="3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45"/>
      <c r="E19" s="4"/>
      <c r="F19" s="35"/>
      <c r="G19" s="3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45"/>
      <c r="E20" s="4"/>
      <c r="F20" s="35"/>
      <c r="G20" s="3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45"/>
      <c r="E21" s="4"/>
      <c r="F21" s="35"/>
      <c r="G21" s="3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45"/>
      <c r="E22" s="4"/>
      <c r="F22" s="35"/>
      <c r="G22" s="3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45"/>
      <c r="E23" s="4"/>
      <c r="F23" s="35"/>
      <c r="G23" s="3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45"/>
      <c r="E24" s="4"/>
      <c r="F24" s="35"/>
      <c r="G24" s="3">
        <f t="shared" si="0"/>
        <v>0</v>
      </c>
      <c r="H24" s="2"/>
      <c r="I24" s="6"/>
      <c r="J24" s="6"/>
    </row>
    <row r="25" spans="1:10" ht="14.25" customHeight="1">
      <c r="A25" s="314" t="s">
        <v>77</v>
      </c>
      <c r="B25" s="314"/>
      <c r="C25" s="314"/>
      <c r="D25" s="2"/>
      <c r="E25" s="4">
        <f>SUM(E4:E24)</f>
        <v>7200</v>
      </c>
      <c r="F25" s="35">
        <f>SUM(F4:F24)</f>
        <v>7200</v>
      </c>
      <c r="G25" s="3">
        <f>E25-F25</f>
        <v>0</v>
      </c>
      <c r="H25" s="2"/>
      <c r="I25" s="5"/>
      <c r="J25" s="6"/>
    </row>
    <row r="26" spans="1:10" ht="14.25" customHeight="1">
      <c r="C26" s="15" t="s">
        <v>78</v>
      </c>
      <c r="D26" s="14">
        <f>E25</f>
        <v>7200</v>
      </c>
      <c r="F26" s="16"/>
      <c r="H26" s="16"/>
    </row>
    <row r="27" spans="1:10" ht="29.25" customHeight="1">
      <c r="C27" s="15" t="s">
        <v>79</v>
      </c>
      <c r="D27" s="14">
        <f>F25</f>
        <v>7200</v>
      </c>
      <c r="E27" s="16" t="s">
        <v>80</v>
      </c>
      <c r="F27" s="18" t="s">
        <v>541</v>
      </c>
      <c r="G27" s="18"/>
      <c r="H27" s="18"/>
      <c r="I27" s="18"/>
      <c r="J27" s="18"/>
    </row>
    <row r="28" spans="1:10" ht="14.25" customHeight="1">
      <c r="C28" s="15" t="s">
        <v>81</v>
      </c>
      <c r="D28" s="14">
        <f>G25</f>
        <v>0</v>
      </c>
      <c r="E28" s="15" t="s">
        <v>112</v>
      </c>
      <c r="F28" s="18" t="s">
        <v>160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12" t="s">
        <v>82</v>
      </c>
      <c r="B30" s="312"/>
      <c r="C30" s="312"/>
      <c r="D30" s="7" t="s">
        <v>113</v>
      </c>
      <c r="E30" s="16" t="s">
        <v>83</v>
      </c>
      <c r="F30" s="7" t="s">
        <v>117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J41"/>
  <sheetViews>
    <sheetView workbookViewId="0">
      <selection sqref="A1:J1"/>
    </sheetView>
  </sheetViews>
  <sheetFormatPr defaultRowHeight="12"/>
  <cols>
    <col min="1" max="2" width="2.875" style="7" customWidth="1"/>
    <col min="3" max="3" width="2.875" style="10" customWidth="1"/>
    <col min="4" max="4" width="31" style="7" customWidth="1"/>
    <col min="5" max="5" width="9.875" style="7" customWidth="1"/>
    <col min="6" max="6" width="12.875" style="98" customWidth="1"/>
    <col min="7" max="7" width="9.875" style="7" customWidth="1"/>
    <col min="8" max="8" width="7.625" style="7" customWidth="1"/>
    <col min="9" max="9" width="12" style="7" customWidth="1"/>
    <col min="10" max="10" width="55.25" style="7" customWidth="1"/>
    <col min="11" max="16384" width="9" style="7"/>
  </cols>
  <sheetData>
    <row r="1" spans="1:10" ht="30.75" customHeight="1">
      <c r="A1" s="308" t="s">
        <v>65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25" customHeight="1">
      <c r="A2" s="309" t="s">
        <v>66</v>
      </c>
      <c r="B2" s="309"/>
      <c r="C2" s="309"/>
      <c r="D2" s="12" t="s">
        <v>163</v>
      </c>
      <c r="E2" s="16" t="s">
        <v>67</v>
      </c>
      <c r="F2" s="93" t="s">
        <v>87</v>
      </c>
      <c r="G2" s="11"/>
      <c r="H2" s="25"/>
      <c r="I2" s="25"/>
    </row>
    <row r="3" spans="1:10" ht="12" customHeight="1">
      <c r="A3" s="313" t="s">
        <v>68</v>
      </c>
      <c r="B3" s="313"/>
      <c r="C3" s="313"/>
      <c r="D3" s="310" t="s">
        <v>69</v>
      </c>
      <c r="E3" s="310" t="s">
        <v>70</v>
      </c>
      <c r="F3" s="318" t="s">
        <v>71</v>
      </c>
      <c r="G3" s="310" t="s">
        <v>72</v>
      </c>
      <c r="H3" s="310" t="s">
        <v>0</v>
      </c>
      <c r="I3" s="310" t="s">
        <v>1</v>
      </c>
      <c r="J3" s="310" t="s">
        <v>73</v>
      </c>
    </row>
    <row r="4" spans="1:10" ht="12" customHeight="1">
      <c r="A4" s="24" t="s">
        <v>74</v>
      </c>
      <c r="B4" s="24" t="s">
        <v>75</v>
      </c>
      <c r="C4" s="21" t="s">
        <v>76</v>
      </c>
      <c r="D4" s="311"/>
      <c r="E4" s="311"/>
      <c r="F4" s="319"/>
      <c r="G4" s="311"/>
      <c r="H4" s="311"/>
      <c r="I4" s="311"/>
      <c r="J4" s="311"/>
    </row>
    <row r="5" spans="1:10" ht="14.25" customHeight="1">
      <c r="A5" s="184">
        <v>16</v>
      </c>
      <c r="B5" s="184">
        <v>10</v>
      </c>
      <c r="C5" s="184">
        <v>10</v>
      </c>
      <c r="D5" s="185" t="s">
        <v>344</v>
      </c>
      <c r="E5" s="208">
        <v>1800</v>
      </c>
      <c r="F5" s="218">
        <v>1800</v>
      </c>
      <c r="G5" s="215">
        <f>E5-F5</f>
        <v>0</v>
      </c>
      <c r="H5" s="209"/>
      <c r="I5" s="219"/>
      <c r="J5" s="209"/>
    </row>
    <row r="6" spans="1:10" ht="14.25" customHeight="1">
      <c r="A6" s="199">
        <v>17</v>
      </c>
      <c r="B6" s="199">
        <v>4</v>
      </c>
      <c r="C6" s="199">
        <v>12</v>
      </c>
      <c r="D6" s="197" t="s">
        <v>519</v>
      </c>
      <c r="E6" s="4"/>
      <c r="F6" s="94"/>
      <c r="G6" s="3">
        <f t="shared" ref="G6:G24" si="0">G5+E6-F6</f>
        <v>0</v>
      </c>
      <c r="H6" s="2"/>
      <c r="I6" s="5"/>
      <c r="J6" s="6"/>
    </row>
    <row r="7" spans="1:10" s="19" customFormat="1" ht="14.25" customHeight="1">
      <c r="A7" s="79">
        <v>17</v>
      </c>
      <c r="B7" s="79">
        <v>9</v>
      </c>
      <c r="C7" s="79">
        <v>20</v>
      </c>
      <c r="D7" s="288" t="s">
        <v>767</v>
      </c>
      <c r="E7" s="4"/>
      <c r="F7" s="94"/>
      <c r="G7" s="40">
        <f t="shared" si="0"/>
        <v>0</v>
      </c>
      <c r="H7" s="2"/>
      <c r="I7" s="5"/>
      <c r="J7" s="79"/>
    </row>
    <row r="8" spans="1:10" ht="14.25" customHeight="1">
      <c r="A8" s="6"/>
      <c r="B8" s="6"/>
      <c r="C8" s="6"/>
      <c r="D8" s="2"/>
      <c r="E8" s="4"/>
      <c r="F8" s="94"/>
      <c r="G8" s="3">
        <f t="shared" si="0"/>
        <v>0</v>
      </c>
      <c r="H8" s="2"/>
      <c r="I8" s="45"/>
      <c r="J8" s="6"/>
    </row>
    <row r="9" spans="1:10" ht="14.25" customHeight="1">
      <c r="A9" s="6"/>
      <c r="B9" s="6"/>
      <c r="C9" s="6"/>
      <c r="D9" s="2"/>
      <c r="E9" s="4"/>
      <c r="F9" s="94"/>
      <c r="G9" s="40">
        <f t="shared" si="0"/>
        <v>0</v>
      </c>
      <c r="H9" s="2"/>
      <c r="I9" s="13"/>
      <c r="J9" s="6"/>
    </row>
    <row r="10" spans="1:10" ht="14.25" customHeight="1">
      <c r="A10" s="6"/>
      <c r="B10" s="6"/>
      <c r="C10" s="6"/>
      <c r="D10" s="2"/>
      <c r="E10" s="4"/>
      <c r="F10" s="49"/>
      <c r="G10" s="3">
        <f t="shared" si="0"/>
        <v>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94"/>
      <c r="G11" s="3">
        <f t="shared" si="0"/>
        <v>0</v>
      </c>
      <c r="H11" s="2"/>
      <c r="I11" s="5"/>
      <c r="J11" s="6"/>
    </row>
    <row r="12" spans="1:10" ht="14.25" customHeight="1">
      <c r="A12" s="6"/>
      <c r="B12" s="6"/>
      <c r="C12" s="6"/>
      <c r="D12" s="2"/>
      <c r="E12" s="4"/>
      <c r="F12" s="94"/>
      <c r="G12" s="3">
        <f t="shared" si="0"/>
        <v>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5"/>
      <c r="G13" s="40">
        <f t="shared" si="0"/>
        <v>0</v>
      </c>
      <c r="H13" s="2"/>
      <c r="I13" s="13"/>
      <c r="J13" s="6"/>
    </row>
    <row r="14" spans="1:10" ht="14.25" customHeight="1">
      <c r="A14" s="6"/>
      <c r="B14" s="6"/>
      <c r="C14" s="6"/>
      <c r="D14" s="2"/>
      <c r="E14" s="4"/>
      <c r="F14" s="94"/>
      <c r="G14" s="3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94"/>
      <c r="G15" s="3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94"/>
      <c r="G16" s="3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94"/>
      <c r="G17" s="3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94"/>
      <c r="G18" s="3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94"/>
      <c r="G19" s="3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94"/>
      <c r="G20" s="3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94"/>
      <c r="G21" s="3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94"/>
      <c r="G22" s="3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94"/>
      <c r="G23" s="3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94"/>
      <c r="G24" s="3">
        <f t="shared" si="0"/>
        <v>0</v>
      </c>
      <c r="H24" s="2"/>
      <c r="I24" s="6"/>
      <c r="J24" s="6"/>
    </row>
    <row r="25" spans="1:10" ht="14.25" customHeight="1">
      <c r="A25" s="314" t="s">
        <v>77</v>
      </c>
      <c r="B25" s="314"/>
      <c r="C25" s="314"/>
      <c r="D25" s="2"/>
      <c r="E25" s="4">
        <f>SUM(E4:E24)</f>
        <v>1800</v>
      </c>
      <c r="F25" s="94">
        <f>SUM(F4:F24)</f>
        <v>1800</v>
      </c>
      <c r="G25" s="3">
        <f>E25-F25</f>
        <v>0</v>
      </c>
      <c r="H25" s="2"/>
      <c r="I25" s="5"/>
      <c r="J25" s="6"/>
    </row>
    <row r="26" spans="1:10" ht="14.25" customHeight="1">
      <c r="C26" s="15" t="s">
        <v>78</v>
      </c>
      <c r="D26" s="14">
        <f>E25</f>
        <v>1800</v>
      </c>
      <c r="F26" s="95"/>
      <c r="H26" s="16"/>
    </row>
    <row r="27" spans="1:10" ht="14.25" customHeight="1">
      <c r="C27" s="15" t="s">
        <v>79</v>
      </c>
      <c r="D27" s="14">
        <f>F25</f>
        <v>1800</v>
      </c>
      <c r="E27" s="16" t="s">
        <v>80</v>
      </c>
      <c r="F27" s="96" t="s">
        <v>164</v>
      </c>
      <c r="G27" s="18"/>
      <c r="H27" s="18"/>
      <c r="I27" s="18"/>
      <c r="J27" s="18"/>
    </row>
    <row r="28" spans="1:10" ht="14.25" customHeight="1">
      <c r="C28" s="15" t="s">
        <v>81</v>
      </c>
      <c r="D28" s="14">
        <f>G25</f>
        <v>0</v>
      </c>
      <c r="E28" s="15" t="s">
        <v>112</v>
      </c>
      <c r="F28" s="96" t="s">
        <v>134</v>
      </c>
      <c r="G28" s="19"/>
      <c r="H28" s="18"/>
      <c r="I28" s="19"/>
      <c r="J28" s="19"/>
    </row>
    <row r="29" spans="1:10" ht="14.25" customHeight="1">
      <c r="E29" s="23"/>
      <c r="F29" s="97"/>
      <c r="G29" s="18"/>
      <c r="H29" s="18"/>
      <c r="I29" s="18"/>
      <c r="J29" s="18"/>
    </row>
    <row r="30" spans="1:10" ht="14.25" customHeight="1">
      <c r="A30" s="312" t="s">
        <v>82</v>
      </c>
      <c r="B30" s="312"/>
      <c r="C30" s="312"/>
      <c r="D30" s="7" t="s">
        <v>165</v>
      </c>
      <c r="E30" s="16" t="s">
        <v>83</v>
      </c>
      <c r="F30" s="98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J41"/>
  <sheetViews>
    <sheetView workbookViewId="0">
      <selection activeCell="J17" sqref="J17"/>
    </sheetView>
  </sheetViews>
  <sheetFormatPr defaultRowHeight="12"/>
  <cols>
    <col min="1" max="2" width="2.875" style="7" customWidth="1"/>
    <col min="3" max="3" width="2.875" style="10" customWidth="1"/>
    <col min="4" max="4" width="27.625" style="7" customWidth="1"/>
    <col min="5" max="5" width="9.875" style="7" customWidth="1"/>
    <col min="6" max="6" width="12.5" style="100" customWidth="1"/>
    <col min="7" max="7" width="9.875" style="7" customWidth="1"/>
    <col min="8" max="8" width="12.625" style="7" customWidth="1"/>
    <col min="9" max="9" width="5.75" style="7" customWidth="1"/>
    <col min="10" max="10" width="55.125" style="7" customWidth="1"/>
    <col min="11" max="16384" width="9" style="7"/>
  </cols>
  <sheetData>
    <row r="1" spans="1:10" ht="30.75" customHeight="1">
      <c r="A1" s="308" t="s">
        <v>65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25" customHeight="1">
      <c r="A2" s="309" t="s">
        <v>66</v>
      </c>
      <c r="B2" s="309"/>
      <c r="C2" s="309"/>
      <c r="D2" s="12" t="s">
        <v>170</v>
      </c>
      <c r="E2" s="16" t="s">
        <v>67</v>
      </c>
      <c r="F2" s="99" t="s">
        <v>106</v>
      </c>
      <c r="G2" s="11"/>
      <c r="H2" s="25"/>
      <c r="I2" s="25"/>
    </row>
    <row r="3" spans="1:10" ht="12" customHeight="1">
      <c r="A3" s="313" t="s">
        <v>68</v>
      </c>
      <c r="B3" s="313"/>
      <c r="C3" s="313"/>
      <c r="D3" s="310" t="s">
        <v>69</v>
      </c>
      <c r="E3" s="310" t="s">
        <v>70</v>
      </c>
      <c r="F3" s="320" t="s">
        <v>71</v>
      </c>
      <c r="G3" s="310" t="s">
        <v>72</v>
      </c>
      <c r="H3" s="310" t="s">
        <v>0</v>
      </c>
      <c r="I3" s="310" t="s">
        <v>1</v>
      </c>
      <c r="J3" s="310" t="s">
        <v>73</v>
      </c>
    </row>
    <row r="4" spans="1:10" ht="12" customHeight="1">
      <c r="A4" s="24" t="s">
        <v>74</v>
      </c>
      <c r="B4" s="24" t="s">
        <v>75</v>
      </c>
      <c r="C4" s="21" t="s">
        <v>76</v>
      </c>
      <c r="D4" s="311"/>
      <c r="E4" s="311"/>
      <c r="F4" s="321"/>
      <c r="G4" s="311"/>
      <c r="H4" s="311"/>
      <c r="I4" s="311"/>
      <c r="J4" s="311"/>
    </row>
    <row r="5" spans="1:10" ht="14.25" customHeight="1">
      <c r="A5" s="184">
        <v>16</v>
      </c>
      <c r="B5" s="184">
        <v>10</v>
      </c>
      <c r="C5" s="184">
        <v>10</v>
      </c>
      <c r="D5" s="185" t="s">
        <v>344</v>
      </c>
      <c r="E5" s="208">
        <v>2100</v>
      </c>
      <c r="F5" s="187">
        <v>2100</v>
      </c>
      <c r="G5" s="215">
        <f>E5-F5</f>
        <v>0</v>
      </c>
      <c r="H5" s="209"/>
      <c r="I5" s="210"/>
      <c r="J5" s="183"/>
    </row>
    <row r="6" spans="1:10" s="19" customFormat="1" ht="14.25" customHeight="1">
      <c r="A6" s="199">
        <v>17</v>
      </c>
      <c r="B6" s="199">
        <v>3</v>
      </c>
      <c r="C6" s="199">
        <v>6</v>
      </c>
      <c r="D6" s="197" t="s">
        <v>451</v>
      </c>
      <c r="E6" s="4">
        <v>600</v>
      </c>
      <c r="F6" s="35"/>
      <c r="G6" s="89">
        <f>G5+E6-F6</f>
        <v>600</v>
      </c>
      <c r="H6" s="2"/>
      <c r="I6" s="5"/>
      <c r="J6" s="79"/>
    </row>
    <row r="7" spans="1:10" ht="14.25" customHeight="1">
      <c r="A7" s="6">
        <v>17</v>
      </c>
      <c r="B7" s="6">
        <v>4</v>
      </c>
      <c r="C7" s="6">
        <v>14</v>
      </c>
      <c r="D7" s="263" t="s">
        <v>610</v>
      </c>
      <c r="E7" s="4"/>
      <c r="F7" s="35"/>
      <c r="G7" s="40">
        <f>G6+E7-F7</f>
        <v>600</v>
      </c>
      <c r="H7" s="2"/>
      <c r="I7" s="13"/>
      <c r="J7" s="6"/>
    </row>
    <row r="8" spans="1:10" ht="14.25" customHeight="1">
      <c r="A8" s="6">
        <v>17</v>
      </c>
      <c r="B8" s="6">
        <v>9</v>
      </c>
      <c r="C8" s="6">
        <v>30</v>
      </c>
      <c r="D8" s="197" t="s">
        <v>802</v>
      </c>
      <c r="E8" s="4"/>
      <c r="F8" s="35">
        <v>600</v>
      </c>
      <c r="G8" s="3">
        <f t="shared" ref="G8:G24" si="0">G7+E8-F8</f>
        <v>0</v>
      </c>
      <c r="H8" s="2"/>
      <c r="I8" s="5"/>
      <c r="J8" s="6" t="s">
        <v>780</v>
      </c>
    </row>
    <row r="9" spans="1:10" ht="14.25" customHeight="1">
      <c r="A9" s="6"/>
      <c r="B9" s="6"/>
      <c r="C9" s="6"/>
      <c r="D9" s="2"/>
      <c r="E9" s="4"/>
      <c r="F9" s="35"/>
      <c r="G9" s="3">
        <f t="shared" si="0"/>
        <v>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39"/>
      <c r="G10" s="3">
        <f t="shared" si="0"/>
        <v>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5"/>
      <c r="G11" s="3">
        <f t="shared" si="0"/>
        <v>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5"/>
      <c r="G12" s="40">
        <f t="shared" si="0"/>
        <v>0</v>
      </c>
      <c r="H12" s="2"/>
      <c r="I12" s="13"/>
      <c r="J12" s="6"/>
    </row>
    <row r="13" spans="1:10" ht="14.25" customHeight="1">
      <c r="A13" s="6"/>
      <c r="B13" s="6"/>
      <c r="C13" s="6"/>
      <c r="D13" s="2"/>
      <c r="E13" s="4"/>
      <c r="F13" s="35"/>
      <c r="G13" s="3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5"/>
      <c r="G14" s="3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5"/>
      <c r="G15" s="3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5"/>
      <c r="G16" s="3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5"/>
      <c r="G17" s="3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5"/>
      <c r="G18" s="3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5"/>
      <c r="G19" s="3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5"/>
      <c r="G20" s="3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5"/>
      <c r="G21" s="3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5"/>
      <c r="G22" s="3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5"/>
      <c r="G23" s="3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5"/>
      <c r="G24" s="3">
        <f t="shared" si="0"/>
        <v>0</v>
      </c>
      <c r="H24" s="2"/>
      <c r="I24" s="6"/>
      <c r="J24" s="6"/>
    </row>
    <row r="25" spans="1:10" ht="14.25" customHeight="1">
      <c r="A25" s="314" t="s">
        <v>77</v>
      </c>
      <c r="B25" s="314"/>
      <c r="C25" s="314"/>
      <c r="D25" s="2"/>
      <c r="E25" s="4">
        <f>SUM(E4:E24)</f>
        <v>2700</v>
      </c>
      <c r="F25" s="35">
        <f>SUM(F4:F24)</f>
        <v>2700</v>
      </c>
      <c r="G25" s="3">
        <f>E25-F25</f>
        <v>0</v>
      </c>
      <c r="H25" s="2"/>
      <c r="I25" s="5"/>
      <c r="J25" s="6"/>
    </row>
    <row r="26" spans="1:10" ht="14.25" customHeight="1">
      <c r="C26" s="15" t="s">
        <v>78</v>
      </c>
      <c r="D26" s="14">
        <f>E25</f>
        <v>2700</v>
      </c>
      <c r="F26" s="85"/>
      <c r="H26" s="16"/>
    </row>
    <row r="27" spans="1:10" ht="14.25" customHeight="1">
      <c r="C27" s="15" t="s">
        <v>79</v>
      </c>
      <c r="D27" s="14">
        <f>F25</f>
        <v>2700</v>
      </c>
      <c r="E27" s="16" t="s">
        <v>80</v>
      </c>
      <c r="F27" s="18" t="s">
        <v>166</v>
      </c>
      <c r="G27" s="18"/>
      <c r="H27" s="18"/>
      <c r="I27" s="18"/>
      <c r="J27" s="18"/>
    </row>
    <row r="28" spans="1:10" ht="14.25" customHeight="1">
      <c r="C28" s="15" t="s">
        <v>81</v>
      </c>
      <c r="D28" s="14">
        <f>G25</f>
        <v>0</v>
      </c>
      <c r="E28" s="15" t="s">
        <v>112</v>
      </c>
      <c r="F28" s="18" t="s">
        <v>171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12" t="s">
        <v>82</v>
      </c>
      <c r="B30" s="312"/>
      <c r="C30" s="312"/>
      <c r="D30" s="7" t="s">
        <v>117</v>
      </c>
      <c r="E30" s="16" t="s">
        <v>83</v>
      </c>
      <c r="F30" s="7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J41"/>
  <sheetViews>
    <sheetView workbookViewId="0">
      <selection sqref="A1:J1"/>
    </sheetView>
  </sheetViews>
  <sheetFormatPr defaultRowHeight="12"/>
  <cols>
    <col min="1" max="2" width="2.875" style="7" customWidth="1"/>
    <col min="3" max="3" width="2.875" style="10" customWidth="1"/>
    <col min="4" max="4" width="35.125" style="7" customWidth="1"/>
    <col min="5" max="5" width="9.875" style="7" customWidth="1"/>
    <col min="6" max="6" width="13.25" style="107" customWidth="1"/>
    <col min="7" max="7" width="9.875" style="7" customWidth="1"/>
    <col min="8" max="8" width="7.375" style="7" customWidth="1"/>
    <col min="9" max="9" width="5.75" style="7" customWidth="1"/>
    <col min="10" max="10" width="49.5" style="7" customWidth="1"/>
    <col min="11" max="16384" width="9" style="7"/>
  </cols>
  <sheetData>
    <row r="1" spans="1:10" ht="30.7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25" customHeight="1">
      <c r="A2" s="309" t="s">
        <v>88</v>
      </c>
      <c r="B2" s="309"/>
      <c r="C2" s="309"/>
      <c r="D2" s="12" t="s">
        <v>168</v>
      </c>
      <c r="E2" s="16" t="s">
        <v>89</v>
      </c>
      <c r="F2" s="101" t="s">
        <v>107</v>
      </c>
      <c r="G2" s="11"/>
      <c r="H2" s="25"/>
      <c r="I2" s="25"/>
    </row>
    <row r="3" spans="1:10" ht="12" customHeight="1">
      <c r="A3" s="313" t="s">
        <v>90</v>
      </c>
      <c r="B3" s="313"/>
      <c r="C3" s="313"/>
      <c r="D3" s="310" t="s">
        <v>91</v>
      </c>
      <c r="E3" s="310" t="s">
        <v>92</v>
      </c>
      <c r="F3" s="323" t="s">
        <v>93</v>
      </c>
      <c r="G3" s="310" t="s">
        <v>94</v>
      </c>
      <c r="H3" s="310" t="s">
        <v>0</v>
      </c>
      <c r="I3" s="310" t="s">
        <v>1</v>
      </c>
      <c r="J3" s="310" t="s">
        <v>95</v>
      </c>
    </row>
    <row r="4" spans="1:10" ht="12" customHeight="1">
      <c r="A4" s="24" t="s">
        <v>96</v>
      </c>
      <c r="B4" s="24" t="s">
        <v>97</v>
      </c>
      <c r="C4" s="21" t="s">
        <v>98</v>
      </c>
      <c r="D4" s="311"/>
      <c r="E4" s="311"/>
      <c r="F4" s="324"/>
      <c r="G4" s="311"/>
      <c r="H4" s="311"/>
      <c r="I4" s="311"/>
      <c r="J4" s="311"/>
    </row>
    <row r="5" spans="1:10" ht="14.25" customHeight="1">
      <c r="A5" s="184">
        <v>16</v>
      </c>
      <c r="B5" s="184">
        <v>10</v>
      </c>
      <c r="C5" s="184">
        <v>10</v>
      </c>
      <c r="D5" s="185" t="s">
        <v>344</v>
      </c>
      <c r="E5" s="208">
        <v>13500</v>
      </c>
      <c r="F5" s="220">
        <v>7200</v>
      </c>
      <c r="G5" s="215">
        <f>E5-F5</f>
        <v>6300</v>
      </c>
      <c r="H5" s="209"/>
      <c r="I5" s="210"/>
      <c r="J5" s="228" t="s">
        <v>353</v>
      </c>
    </row>
    <row r="6" spans="1:10" ht="14.25" customHeight="1">
      <c r="A6" s="199">
        <v>17</v>
      </c>
      <c r="B6" s="199">
        <v>1</v>
      </c>
      <c r="C6" s="199">
        <v>15</v>
      </c>
      <c r="D6" s="197" t="s">
        <v>419</v>
      </c>
      <c r="F6" s="102">
        <v>1800</v>
      </c>
      <c r="G6" s="3">
        <f>G5+E6-F6</f>
        <v>4500</v>
      </c>
      <c r="H6" s="2"/>
      <c r="I6" s="5"/>
      <c r="J6" s="170"/>
    </row>
    <row r="7" spans="1:10" s="19" customFormat="1" ht="14.25" customHeight="1">
      <c r="A7" s="79">
        <v>17</v>
      </c>
      <c r="B7" s="79">
        <v>4</v>
      </c>
      <c r="C7" s="79">
        <v>2</v>
      </c>
      <c r="D7" s="263" t="s">
        <v>497</v>
      </c>
      <c r="E7" s="4"/>
      <c r="F7" s="102"/>
      <c r="G7" s="40">
        <f>G6+E7-F7</f>
        <v>4500</v>
      </c>
      <c r="H7" s="2"/>
      <c r="I7" s="5"/>
      <c r="J7" s="79" t="s">
        <v>505</v>
      </c>
    </row>
    <row r="8" spans="1:10" ht="14.25" customHeight="1">
      <c r="A8" s="6">
        <v>17</v>
      </c>
      <c r="B8" s="6">
        <v>9</v>
      </c>
      <c r="C8" s="6">
        <v>15</v>
      </c>
      <c r="D8" s="197" t="s">
        <v>754</v>
      </c>
      <c r="E8" s="4"/>
      <c r="F8" s="102">
        <v>3600</v>
      </c>
      <c r="G8" s="40">
        <f>G7+E8-F8</f>
        <v>900</v>
      </c>
      <c r="H8" s="2"/>
      <c r="I8" s="13"/>
      <c r="J8" s="6" t="s">
        <v>755</v>
      </c>
    </row>
    <row r="9" spans="1:10" ht="14.25" customHeight="1">
      <c r="A9" s="6"/>
      <c r="B9" s="6"/>
      <c r="C9" s="6"/>
      <c r="D9" s="2"/>
      <c r="E9" s="4"/>
      <c r="F9" s="102"/>
      <c r="G9" s="3">
        <f t="shared" ref="G9:G24" si="0">G8+E9-F9</f>
        <v>900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103"/>
      <c r="G10" s="3">
        <f t="shared" si="0"/>
        <v>900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102"/>
      <c r="G11" s="3">
        <f t="shared" si="0"/>
        <v>900</v>
      </c>
      <c r="H11" s="2"/>
      <c r="I11" s="5"/>
      <c r="J11" s="6"/>
    </row>
    <row r="12" spans="1:10" ht="14.25" customHeight="1">
      <c r="A12" s="6"/>
      <c r="B12" s="6"/>
      <c r="C12" s="6"/>
      <c r="D12" s="2"/>
      <c r="E12" s="4"/>
      <c r="F12" s="35"/>
      <c r="G12" s="40">
        <f t="shared" si="0"/>
        <v>900</v>
      </c>
      <c r="H12" s="2"/>
      <c r="I12" s="13"/>
      <c r="J12" s="6"/>
    </row>
    <row r="13" spans="1:10" ht="14.25" customHeight="1">
      <c r="A13" s="6"/>
      <c r="B13" s="6"/>
      <c r="C13" s="6"/>
      <c r="D13" s="2"/>
      <c r="E13" s="4"/>
      <c r="F13" s="102"/>
      <c r="G13" s="3">
        <f t="shared" si="0"/>
        <v>900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102"/>
      <c r="G14" s="3">
        <f t="shared" si="0"/>
        <v>900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102"/>
      <c r="G15" s="3">
        <f t="shared" si="0"/>
        <v>900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102"/>
      <c r="G16" s="3">
        <f t="shared" si="0"/>
        <v>900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102"/>
      <c r="G17" s="3">
        <f t="shared" si="0"/>
        <v>900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102"/>
      <c r="G18" s="3">
        <f t="shared" si="0"/>
        <v>900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102"/>
      <c r="G19" s="3">
        <f t="shared" si="0"/>
        <v>900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102"/>
      <c r="G20" s="3">
        <f t="shared" si="0"/>
        <v>900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102"/>
      <c r="G21" s="3">
        <f t="shared" si="0"/>
        <v>900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102"/>
      <c r="G22" s="3">
        <f t="shared" si="0"/>
        <v>900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102"/>
      <c r="G23" s="3">
        <f t="shared" si="0"/>
        <v>900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102"/>
      <c r="G24" s="3">
        <f t="shared" si="0"/>
        <v>900</v>
      </c>
      <c r="H24" s="2"/>
      <c r="I24" s="6"/>
      <c r="J24" s="6"/>
    </row>
    <row r="25" spans="1:10" ht="14.25" customHeight="1">
      <c r="A25" s="314" t="s">
        <v>99</v>
      </c>
      <c r="B25" s="314"/>
      <c r="C25" s="314"/>
      <c r="D25" s="2"/>
      <c r="E25" s="4">
        <f>SUM(E4:E24)</f>
        <v>13500</v>
      </c>
      <c r="F25" s="102">
        <f>SUM(F4:F24)</f>
        <v>12600</v>
      </c>
      <c r="G25" s="3">
        <f>E25-F25</f>
        <v>900</v>
      </c>
      <c r="H25" s="2"/>
      <c r="I25" s="5"/>
      <c r="J25" s="6"/>
    </row>
    <row r="26" spans="1:10" ht="14.25" customHeight="1">
      <c r="C26" s="15" t="s">
        <v>100</v>
      </c>
      <c r="D26" s="14">
        <f>E25</f>
        <v>13500</v>
      </c>
      <c r="F26" s="104"/>
      <c r="H26" s="16"/>
    </row>
    <row r="27" spans="1:10" ht="33.75" customHeight="1">
      <c r="A27" s="325" t="s">
        <v>101</v>
      </c>
      <c r="B27" s="325"/>
      <c r="C27" s="325"/>
      <c r="D27" s="194">
        <f>F25</f>
        <v>12600</v>
      </c>
      <c r="E27" s="264" t="s">
        <v>102</v>
      </c>
      <c r="F27" s="105" t="s">
        <v>506</v>
      </c>
      <c r="G27" s="18"/>
      <c r="H27" s="18"/>
      <c r="I27" s="18"/>
      <c r="J27" s="18"/>
    </row>
    <row r="28" spans="1:10" ht="14.25" customHeight="1">
      <c r="C28" s="15" t="s">
        <v>103</v>
      </c>
      <c r="D28" s="14">
        <f>G25</f>
        <v>900</v>
      </c>
      <c r="E28" s="15" t="s">
        <v>112</v>
      </c>
      <c r="F28" s="105" t="s">
        <v>169</v>
      </c>
      <c r="G28" s="19"/>
      <c r="H28" s="18"/>
      <c r="I28" s="19"/>
      <c r="J28" s="19"/>
    </row>
    <row r="29" spans="1:10" ht="14.25" customHeight="1">
      <c r="E29" s="23"/>
      <c r="F29" s="106"/>
      <c r="G29" s="18"/>
      <c r="H29" s="18"/>
      <c r="I29" s="18"/>
      <c r="J29" s="18"/>
    </row>
    <row r="30" spans="1:10" ht="14.25" customHeight="1">
      <c r="A30" s="312" t="s">
        <v>104</v>
      </c>
      <c r="B30" s="312"/>
      <c r="C30" s="312"/>
      <c r="D30" s="7" t="s">
        <v>113</v>
      </c>
      <c r="E30" s="16" t="s">
        <v>105</v>
      </c>
      <c r="F30" s="107" t="s">
        <v>117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3">
    <mergeCell ref="A30:C30"/>
    <mergeCell ref="A3:C3"/>
    <mergeCell ref="A25:C25"/>
    <mergeCell ref="G3:G4"/>
    <mergeCell ref="I3:I4"/>
    <mergeCell ref="A27:C27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L40"/>
  <sheetViews>
    <sheetView zoomScaleNormal="100" workbookViewId="0">
      <selection activeCell="F9" sqref="F9"/>
    </sheetView>
  </sheetViews>
  <sheetFormatPr defaultRowHeight="14.25"/>
  <cols>
    <col min="1" max="2" width="2.875" style="7" customWidth="1"/>
    <col min="3" max="3" width="2.875" style="10" customWidth="1"/>
    <col min="4" max="4" width="31.125" style="7" customWidth="1"/>
    <col min="5" max="5" width="11.25" style="7" customWidth="1"/>
    <col min="6" max="6" width="13.875" style="7" customWidth="1"/>
    <col min="7" max="7" width="9.875" style="7" customWidth="1"/>
    <col min="8" max="8" width="8.625" style="7" customWidth="1"/>
    <col min="9" max="9" width="5.75" style="7" customWidth="1"/>
    <col min="10" max="10" width="51.5" style="7" customWidth="1"/>
    <col min="11" max="12" width="9" style="7"/>
  </cols>
  <sheetData>
    <row r="1" spans="1:10" s="7" customFormat="1" ht="24.9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24.95" customHeight="1">
      <c r="A2" s="309" t="s">
        <v>3</v>
      </c>
      <c r="B2" s="309"/>
      <c r="C2" s="309"/>
      <c r="D2" s="12" t="s">
        <v>187</v>
      </c>
      <c r="E2" s="16" t="s">
        <v>39</v>
      </c>
      <c r="F2" s="9" t="s">
        <v>177</v>
      </c>
      <c r="G2" s="11"/>
      <c r="H2" s="25"/>
      <c r="I2" s="25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4" t="s">
        <v>36</v>
      </c>
      <c r="B4" s="24" t="s">
        <v>37</v>
      </c>
      <c r="C4" s="21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184">
        <v>16</v>
      </c>
      <c r="B5" s="184">
        <v>10</v>
      </c>
      <c r="C5" s="184">
        <v>10</v>
      </c>
      <c r="D5" s="185" t="s">
        <v>344</v>
      </c>
      <c r="E5" s="208">
        <v>4800</v>
      </c>
      <c r="F5" s="187">
        <v>4200</v>
      </c>
      <c r="G5" s="215">
        <f>E5-F5</f>
        <v>600</v>
      </c>
      <c r="H5" s="209"/>
      <c r="I5" s="210"/>
      <c r="J5" s="183"/>
    </row>
    <row r="6" spans="1:10" s="19" customFormat="1" ht="14.25" customHeight="1">
      <c r="A6" s="199">
        <v>17</v>
      </c>
      <c r="B6" s="199">
        <v>4</v>
      </c>
      <c r="C6" s="199">
        <v>6</v>
      </c>
      <c r="D6" s="197" t="s">
        <v>489</v>
      </c>
      <c r="E6" s="4">
        <v>600</v>
      </c>
      <c r="F6" s="35"/>
      <c r="G6" s="40">
        <f>G5+E6-F6</f>
        <v>1200</v>
      </c>
      <c r="H6" s="2"/>
      <c r="I6" s="5"/>
      <c r="J6" s="79"/>
    </row>
    <row r="7" spans="1:10" s="7" customFormat="1" ht="15" customHeight="1">
      <c r="A7" s="6">
        <v>17</v>
      </c>
      <c r="B7" s="6">
        <v>4</v>
      </c>
      <c r="C7" s="6">
        <v>14</v>
      </c>
      <c r="D7" s="2" t="s">
        <v>543</v>
      </c>
      <c r="E7" s="4"/>
      <c r="F7" s="35">
        <v>1200</v>
      </c>
      <c r="G7" s="40">
        <f>G6+E7-F7</f>
        <v>0</v>
      </c>
      <c r="H7" s="2"/>
      <c r="I7" s="13"/>
      <c r="J7" s="6"/>
    </row>
    <row r="8" spans="1:10" s="7" customFormat="1" ht="15" customHeight="1">
      <c r="A8" s="6">
        <v>17</v>
      </c>
      <c r="B8" s="6">
        <v>8</v>
      </c>
      <c r="C8" s="6">
        <v>21</v>
      </c>
      <c r="D8" s="2" t="s">
        <v>727</v>
      </c>
      <c r="E8" s="4">
        <v>1200</v>
      </c>
      <c r="F8" s="35"/>
      <c r="G8" s="3">
        <f t="shared" ref="G8:G24" si="0">G7+E8-F8</f>
        <v>1200</v>
      </c>
      <c r="H8" s="2"/>
      <c r="I8" s="5"/>
      <c r="J8" s="6"/>
    </row>
    <row r="9" spans="1:10" s="7" customFormat="1" ht="15" customHeight="1">
      <c r="A9" s="6">
        <v>17</v>
      </c>
      <c r="B9" s="6">
        <v>9</v>
      </c>
      <c r="C9" s="6">
        <v>30</v>
      </c>
      <c r="D9" s="2" t="s">
        <v>803</v>
      </c>
      <c r="E9" s="4"/>
      <c r="F9" s="35">
        <v>1200</v>
      </c>
      <c r="G9" s="3">
        <f t="shared" si="0"/>
        <v>0</v>
      </c>
      <c r="H9" s="2"/>
      <c r="I9" s="5"/>
      <c r="J9" s="6" t="s">
        <v>780</v>
      </c>
    </row>
    <row r="10" spans="1:10" s="7" customFormat="1" ht="15" customHeight="1">
      <c r="A10" s="125"/>
      <c r="B10" s="68"/>
      <c r="C10" s="68"/>
      <c r="D10" s="2"/>
      <c r="E10" s="4"/>
      <c r="F10" s="35"/>
      <c r="G10" s="3">
        <f t="shared" si="0"/>
        <v>0</v>
      </c>
      <c r="H10" s="2"/>
      <c r="I10" s="5"/>
      <c r="J10" s="6"/>
    </row>
    <row r="11" spans="1:10" s="7" customFormat="1" ht="15" customHeight="1">
      <c r="A11" s="6"/>
      <c r="B11" s="6"/>
      <c r="C11" s="6"/>
      <c r="D11" s="2"/>
      <c r="E11" s="4"/>
      <c r="F11" s="35"/>
      <c r="G11" s="40">
        <f t="shared" si="0"/>
        <v>0</v>
      </c>
      <c r="H11" s="2"/>
      <c r="I11" s="13"/>
      <c r="J11" s="6"/>
    </row>
    <row r="12" spans="1:10" s="7" customFormat="1" ht="15" customHeight="1">
      <c r="A12" s="48"/>
      <c r="B12" s="6"/>
      <c r="C12" s="6"/>
      <c r="D12" s="2"/>
      <c r="E12" s="4"/>
      <c r="F12" s="35"/>
      <c r="G12" s="3">
        <f t="shared" si="0"/>
        <v>0</v>
      </c>
      <c r="H12" s="2"/>
      <c r="I12" s="5"/>
      <c r="J12" s="6"/>
    </row>
    <row r="13" spans="1:10" s="7" customFormat="1" ht="15" customHeight="1">
      <c r="A13" s="48"/>
      <c r="B13" s="6"/>
      <c r="C13" s="6"/>
      <c r="D13" s="2"/>
      <c r="E13" s="4"/>
      <c r="F13" s="35"/>
      <c r="G13" s="3">
        <f t="shared" si="0"/>
        <v>0</v>
      </c>
      <c r="H13" s="2"/>
      <c r="I13" s="5"/>
      <c r="J13" s="6"/>
    </row>
    <row r="14" spans="1:10" s="7" customFormat="1" ht="15" customHeight="1">
      <c r="A14" s="48"/>
      <c r="B14" s="6"/>
      <c r="C14" s="6"/>
      <c r="D14" s="2"/>
      <c r="E14" s="4"/>
      <c r="F14" s="35"/>
      <c r="G14" s="3">
        <f t="shared" si="0"/>
        <v>0</v>
      </c>
      <c r="H14" s="2"/>
      <c r="I14" s="13"/>
      <c r="J14" s="6"/>
    </row>
    <row r="15" spans="1:10" s="7" customFormat="1" ht="15" customHeight="1">
      <c r="A15" s="48"/>
      <c r="B15" s="6"/>
      <c r="C15" s="6"/>
      <c r="D15" s="2"/>
      <c r="E15" s="4"/>
      <c r="F15" s="35"/>
      <c r="G15" s="3">
        <f t="shared" si="0"/>
        <v>0</v>
      </c>
      <c r="H15" s="2"/>
      <c r="I15" s="5"/>
      <c r="J15" s="6"/>
    </row>
    <row r="16" spans="1:10" s="7" customFormat="1" ht="15" customHeight="1">
      <c r="A16" s="48"/>
      <c r="B16" s="6"/>
      <c r="C16" s="6"/>
      <c r="D16" s="2"/>
      <c r="E16" s="4"/>
      <c r="F16" s="35"/>
      <c r="G16" s="3">
        <f t="shared" si="0"/>
        <v>0</v>
      </c>
      <c r="H16" s="2"/>
      <c r="I16" s="5"/>
      <c r="J16" s="6"/>
    </row>
    <row r="17" spans="1:10" s="7" customFormat="1" ht="15" customHeight="1">
      <c r="A17" s="48"/>
      <c r="B17" s="6"/>
      <c r="C17" s="6"/>
      <c r="D17" s="2"/>
      <c r="E17" s="4"/>
      <c r="F17" s="35"/>
      <c r="G17" s="3">
        <f t="shared" si="0"/>
        <v>0</v>
      </c>
      <c r="H17" s="2"/>
      <c r="I17" s="5"/>
      <c r="J17" s="6"/>
    </row>
    <row r="18" spans="1:10" s="7" customFormat="1" ht="15" customHeight="1">
      <c r="A18" s="48"/>
      <c r="B18" s="6"/>
      <c r="C18" s="6"/>
      <c r="D18" s="2"/>
      <c r="E18" s="4"/>
      <c r="F18" s="35"/>
      <c r="G18" s="3">
        <f t="shared" si="0"/>
        <v>0</v>
      </c>
      <c r="H18" s="2"/>
      <c r="I18" s="13"/>
      <c r="J18" s="6"/>
    </row>
    <row r="19" spans="1:10" s="7" customFormat="1" ht="15" customHeight="1">
      <c r="A19" s="48"/>
      <c r="B19" s="6"/>
      <c r="C19" s="6"/>
      <c r="D19" s="2"/>
      <c r="E19" s="4"/>
      <c r="F19" s="35"/>
      <c r="G19" s="3">
        <f t="shared" si="0"/>
        <v>0</v>
      </c>
      <c r="H19" s="2"/>
      <c r="I19" s="5"/>
      <c r="J19" s="6"/>
    </row>
    <row r="20" spans="1:10" s="7" customFormat="1" ht="15" customHeight="1">
      <c r="A20" s="48"/>
      <c r="B20" s="6"/>
      <c r="C20" s="6"/>
      <c r="D20" s="2"/>
      <c r="E20" s="4"/>
      <c r="F20" s="35"/>
      <c r="G20" s="3">
        <f t="shared" si="0"/>
        <v>0</v>
      </c>
      <c r="H20" s="2"/>
      <c r="I20" s="5"/>
      <c r="J20" s="6"/>
    </row>
    <row r="21" spans="1:10" s="7" customFormat="1" ht="15" customHeight="1">
      <c r="A21" s="48"/>
      <c r="B21" s="6"/>
      <c r="C21" s="6"/>
      <c r="D21" s="2"/>
      <c r="E21" s="4"/>
      <c r="F21" s="35"/>
      <c r="G21" s="3">
        <f t="shared" si="0"/>
        <v>0</v>
      </c>
      <c r="H21" s="2"/>
      <c r="I21" s="5"/>
      <c r="J21" s="6"/>
    </row>
    <row r="22" spans="1:10" s="7" customFormat="1" ht="15" customHeight="1">
      <c r="A22" s="48"/>
      <c r="B22" s="6"/>
      <c r="C22" s="6"/>
      <c r="D22" s="2"/>
      <c r="E22" s="4"/>
      <c r="F22" s="35"/>
      <c r="G22" s="3">
        <f t="shared" si="0"/>
        <v>0</v>
      </c>
      <c r="H22" s="2"/>
      <c r="I22" s="5"/>
      <c r="J22" s="6"/>
    </row>
    <row r="23" spans="1:10" s="7" customFormat="1" ht="15" customHeight="1">
      <c r="A23" s="48"/>
      <c r="B23" s="6"/>
      <c r="C23" s="6"/>
      <c r="D23" s="2"/>
      <c r="E23" s="4"/>
      <c r="F23" s="35"/>
      <c r="G23" s="3">
        <f t="shared" si="0"/>
        <v>0</v>
      </c>
      <c r="H23" s="2"/>
      <c r="I23" s="5"/>
      <c r="J23" s="6"/>
    </row>
    <row r="24" spans="1:10" s="7" customFormat="1" ht="15" customHeight="1">
      <c r="A24" s="48"/>
      <c r="B24" s="6"/>
      <c r="C24" s="6"/>
      <c r="D24" s="2"/>
      <c r="E24" s="4"/>
      <c r="F24" s="35"/>
      <c r="G24" s="3">
        <f t="shared" si="0"/>
        <v>0</v>
      </c>
      <c r="H24" s="2"/>
      <c r="I24" s="6"/>
      <c r="J24" s="6"/>
    </row>
    <row r="25" spans="1:10" s="7" customFormat="1" ht="15" customHeight="1">
      <c r="A25" s="314" t="s">
        <v>6</v>
      </c>
      <c r="B25" s="314"/>
      <c r="C25" s="314"/>
      <c r="D25" s="2"/>
      <c r="E25" s="4">
        <f>SUM(E4:E24)</f>
        <v>6600</v>
      </c>
      <c r="F25" s="35">
        <f>SUM(F4:F24)</f>
        <v>6600</v>
      </c>
      <c r="G25" s="3">
        <f>E25-F25</f>
        <v>0</v>
      </c>
      <c r="H25" s="2"/>
      <c r="I25" s="5"/>
      <c r="J25" s="6"/>
    </row>
    <row r="26" spans="1:10" s="7" customFormat="1" ht="16.5" customHeight="1">
      <c r="C26" s="15" t="s">
        <v>7</v>
      </c>
      <c r="D26" s="14">
        <f>E25</f>
        <v>6600</v>
      </c>
      <c r="F26" s="16"/>
      <c r="H26" s="16"/>
    </row>
    <row r="27" spans="1:10" s="7" customFormat="1" ht="33.75" customHeight="1">
      <c r="C27" s="15" t="s">
        <v>8</v>
      </c>
      <c r="D27" s="14">
        <f>F25</f>
        <v>6600</v>
      </c>
      <c r="E27" s="16" t="s">
        <v>35</v>
      </c>
      <c r="F27" s="18" t="s">
        <v>542</v>
      </c>
      <c r="G27" s="18"/>
      <c r="H27" s="18"/>
      <c r="I27" s="18"/>
      <c r="J27" s="18"/>
    </row>
    <row r="28" spans="1:10" s="7" customFormat="1" ht="15" customHeight="1">
      <c r="C28" s="15" t="s">
        <v>9</v>
      </c>
      <c r="D28" s="14">
        <f>G25</f>
        <v>0</v>
      </c>
      <c r="E28" s="15" t="s">
        <v>111</v>
      </c>
      <c r="F28" s="18" t="s">
        <v>160</v>
      </c>
      <c r="G28" s="19"/>
      <c r="H28" s="18"/>
      <c r="I28" s="19"/>
      <c r="J28" s="19"/>
    </row>
    <row r="29" spans="1:10" s="7" customFormat="1" ht="16.5" customHeight="1">
      <c r="C29" s="10"/>
      <c r="E29" s="23"/>
      <c r="F29" s="8"/>
      <c r="G29" s="18"/>
      <c r="H29" s="18"/>
      <c r="I29" s="18"/>
      <c r="J29" s="18"/>
    </row>
    <row r="30" spans="1:10" s="7" customFormat="1" ht="18" customHeight="1">
      <c r="A30" s="312" t="s">
        <v>10</v>
      </c>
      <c r="B30" s="312"/>
      <c r="C30" s="312"/>
      <c r="D30" s="7" t="s">
        <v>113</v>
      </c>
      <c r="E30" s="16" t="s">
        <v>11</v>
      </c>
      <c r="F30" s="7" t="s">
        <v>117</v>
      </c>
      <c r="G30" s="18"/>
      <c r="H30" s="18"/>
      <c r="I30" s="18"/>
      <c r="J30" s="18"/>
    </row>
    <row r="31" spans="1:10" s="7" customFormat="1" ht="24.95" customHeight="1">
      <c r="C31" s="10"/>
      <c r="E31" s="23"/>
      <c r="G31" s="18"/>
      <c r="H31" s="18"/>
      <c r="I31" s="18"/>
      <c r="J31" s="18"/>
    </row>
    <row r="32" spans="1:10" s="7" customFormat="1" ht="24.95" customHeight="1">
      <c r="C32" s="10"/>
    </row>
    <row r="33" spans="3:3" s="7" customFormat="1" ht="24.95" customHeight="1">
      <c r="C33" s="10"/>
    </row>
    <row r="34" spans="3:3" s="7" customFormat="1" ht="24.95" customHeight="1">
      <c r="C34" s="10"/>
    </row>
    <row r="35" spans="3:3" ht="24.95" customHeight="1"/>
    <row r="36" spans="3:3" ht="24.95" customHeight="1"/>
    <row r="37" spans="3:3" ht="24.95" customHeight="1"/>
    <row r="38" spans="3:3" ht="24.95" customHeight="1"/>
    <row r="39" spans="3:3" ht="24.95" customHeight="1"/>
    <row r="40" spans="3:3" ht="24.95" customHeight="1"/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J30"/>
  <sheetViews>
    <sheetView zoomScaleNormal="100" workbookViewId="0">
      <selection activeCell="J9" sqref="J9"/>
    </sheetView>
  </sheetViews>
  <sheetFormatPr defaultRowHeight="14.25"/>
  <cols>
    <col min="1" max="1" width="4.625" style="73" customWidth="1"/>
    <col min="2" max="2" width="3.875" style="73" customWidth="1"/>
    <col min="3" max="3" width="4.25" style="73" customWidth="1"/>
    <col min="4" max="4" width="32.875" style="73" customWidth="1"/>
    <col min="5" max="5" width="10.375" style="80" customWidth="1"/>
    <col min="6" max="6" width="12.375" style="87" customWidth="1"/>
    <col min="7" max="7" width="11.625" style="111" customWidth="1"/>
    <col min="8" max="8" width="8.375" style="73" customWidth="1"/>
    <col min="9" max="9" width="6.75" style="73" customWidth="1"/>
    <col min="10" max="10" width="41.75" style="73" customWidth="1"/>
  </cols>
  <sheetData>
    <row r="1" spans="1:10" s="7" customFormat="1" ht="24.9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195</v>
      </c>
      <c r="E2" s="11" t="s">
        <v>39</v>
      </c>
      <c r="F2" s="66" t="s">
        <v>178</v>
      </c>
      <c r="G2" s="110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184">
        <v>16</v>
      </c>
      <c r="B5" s="184">
        <v>10</v>
      </c>
      <c r="C5" s="184">
        <v>10</v>
      </c>
      <c r="D5" s="185" t="s">
        <v>344</v>
      </c>
      <c r="E5" s="208">
        <v>40320</v>
      </c>
      <c r="F5" s="187">
        <v>34320</v>
      </c>
      <c r="G5" s="188">
        <f>E5-F5</f>
        <v>6000</v>
      </c>
      <c r="H5" s="185"/>
      <c r="I5" s="185"/>
      <c r="J5" s="221"/>
    </row>
    <row r="6" spans="1:10" s="7" customFormat="1" ht="15" customHeight="1">
      <c r="A6" s="199">
        <v>17</v>
      </c>
      <c r="B6" s="199">
        <v>4</v>
      </c>
      <c r="C6" s="199">
        <v>12</v>
      </c>
      <c r="D6" s="197" t="s">
        <v>520</v>
      </c>
      <c r="E6" s="32"/>
      <c r="F6" s="42"/>
      <c r="G6" s="41">
        <f t="shared" ref="G6:G24" si="0">G5+E6-F6</f>
        <v>6000</v>
      </c>
      <c r="H6" s="132"/>
      <c r="I6" s="132"/>
      <c r="J6" s="57"/>
    </row>
    <row r="7" spans="1:10" s="7" customFormat="1" ht="15" customHeight="1">
      <c r="A7" s="68">
        <v>17</v>
      </c>
      <c r="B7" s="68">
        <v>4</v>
      </c>
      <c r="C7" s="68">
        <v>14</v>
      </c>
      <c r="D7" s="2" t="s">
        <v>544</v>
      </c>
      <c r="E7" s="4"/>
      <c r="F7" s="164">
        <v>4800</v>
      </c>
      <c r="G7" s="40">
        <f t="shared" si="0"/>
        <v>1200</v>
      </c>
      <c r="H7" s="45"/>
      <c r="I7" s="45"/>
      <c r="J7" s="128"/>
    </row>
    <row r="8" spans="1:10" s="7" customFormat="1" ht="15" customHeight="1">
      <c r="A8" s="68">
        <v>17</v>
      </c>
      <c r="B8" s="68">
        <v>9</v>
      </c>
      <c r="C8" s="68">
        <v>27</v>
      </c>
      <c r="D8" s="2" t="s">
        <v>774</v>
      </c>
      <c r="E8" s="4">
        <v>8880</v>
      </c>
      <c r="F8" s="164"/>
      <c r="G8" s="40">
        <f t="shared" si="0"/>
        <v>10080</v>
      </c>
      <c r="H8" s="45"/>
      <c r="I8" s="45"/>
      <c r="J8" s="68"/>
    </row>
    <row r="9" spans="1:10" s="7" customFormat="1" ht="15" customHeight="1">
      <c r="A9" s="68">
        <v>17</v>
      </c>
      <c r="B9" s="68">
        <v>10</v>
      </c>
      <c r="C9" s="68">
        <v>7</v>
      </c>
      <c r="D9" s="2" t="s">
        <v>870</v>
      </c>
      <c r="E9" s="4"/>
      <c r="F9" s="164">
        <v>9600</v>
      </c>
      <c r="G9" s="40">
        <f t="shared" si="0"/>
        <v>480</v>
      </c>
      <c r="H9" s="45"/>
      <c r="I9" s="45"/>
      <c r="J9" s="285" t="s">
        <v>853</v>
      </c>
    </row>
    <row r="10" spans="1:10" s="7" customFormat="1" ht="15" customHeight="1">
      <c r="A10" s="68">
        <v>17</v>
      </c>
      <c r="B10" s="68">
        <v>10</v>
      </c>
      <c r="C10" s="68">
        <v>14</v>
      </c>
      <c r="D10" s="2" t="s">
        <v>871</v>
      </c>
      <c r="E10" s="4"/>
      <c r="F10" s="84">
        <v>480</v>
      </c>
      <c r="G10" s="40">
        <f t="shared" si="0"/>
        <v>0</v>
      </c>
      <c r="H10" s="45"/>
      <c r="I10" s="45"/>
      <c r="J10" s="36" t="s">
        <v>867</v>
      </c>
    </row>
    <row r="11" spans="1:10" s="7" customFormat="1" ht="15" customHeight="1">
      <c r="A11" s="68"/>
      <c r="B11" s="68"/>
      <c r="C11" s="68"/>
      <c r="D11" s="81"/>
      <c r="E11" s="4"/>
      <c r="F11" s="164"/>
      <c r="G11" s="40">
        <f t="shared" si="0"/>
        <v>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81"/>
      <c r="E12" s="4"/>
      <c r="F12" s="164"/>
      <c r="G12" s="40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81"/>
      <c r="E13" s="4"/>
      <c r="F13" s="164"/>
      <c r="G13" s="40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81"/>
      <c r="E14" s="4"/>
      <c r="F14" s="164"/>
      <c r="G14" s="40">
        <f t="shared" si="0"/>
        <v>0</v>
      </c>
      <c r="H14" s="45"/>
      <c r="I14" s="45"/>
      <c r="J14" s="68"/>
    </row>
    <row r="15" spans="1:10" s="7" customFormat="1" ht="15" customHeight="1">
      <c r="A15" s="68"/>
      <c r="B15" s="68"/>
      <c r="C15" s="68"/>
      <c r="D15" s="81"/>
      <c r="E15" s="4"/>
      <c r="F15" s="164"/>
      <c r="G15" s="40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81"/>
      <c r="E16" s="4"/>
      <c r="F16" s="164"/>
      <c r="G16" s="40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81"/>
      <c r="E17" s="4"/>
      <c r="F17" s="164"/>
      <c r="G17" s="40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81"/>
      <c r="E18" s="4"/>
      <c r="F18" s="164"/>
      <c r="G18" s="40">
        <f t="shared" si="0"/>
        <v>0</v>
      </c>
      <c r="H18" s="45"/>
      <c r="I18" s="45"/>
      <c r="J18" s="68"/>
    </row>
    <row r="19" spans="1:10" s="7" customFormat="1" ht="15" customHeight="1">
      <c r="A19" s="68"/>
      <c r="B19" s="68"/>
      <c r="C19" s="68"/>
      <c r="D19" s="81"/>
      <c r="E19" s="4"/>
      <c r="F19" s="164"/>
      <c r="G19" s="40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81"/>
      <c r="E20" s="4"/>
      <c r="F20" s="164"/>
      <c r="G20" s="40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81"/>
      <c r="E21" s="4"/>
      <c r="F21" s="164"/>
      <c r="G21" s="40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81"/>
      <c r="E22" s="4"/>
      <c r="F22" s="164"/>
      <c r="G22" s="40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81"/>
      <c r="E23" s="4"/>
      <c r="F23" s="164"/>
      <c r="G23" s="40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81"/>
      <c r="E24" s="4"/>
      <c r="F24" s="164"/>
      <c r="G24" s="40">
        <f t="shared" si="0"/>
        <v>0</v>
      </c>
      <c r="H24" s="45"/>
      <c r="I24" s="45"/>
      <c r="J24" s="68"/>
    </row>
    <row r="25" spans="1:10" s="7" customFormat="1" ht="15" customHeight="1">
      <c r="A25" s="326" t="s">
        <v>6</v>
      </c>
      <c r="B25" s="327"/>
      <c r="C25" s="328"/>
      <c r="D25" s="2"/>
      <c r="E25" s="4">
        <f>SUM(E5:E24)</f>
        <v>49200</v>
      </c>
      <c r="F25" s="164">
        <f>SUM(F5:F24)</f>
        <v>49200</v>
      </c>
      <c r="G25" s="109">
        <f>E25-F25</f>
        <v>0</v>
      </c>
      <c r="H25" s="2"/>
      <c r="I25" s="5"/>
      <c r="J25" s="6"/>
    </row>
    <row r="26" spans="1:10">
      <c r="A26" s="7"/>
      <c r="B26" s="7"/>
      <c r="C26" s="15" t="s">
        <v>7</v>
      </c>
      <c r="D26" s="14">
        <f>E25</f>
        <v>49200</v>
      </c>
    </row>
    <row r="27" spans="1:10" ht="14.25" customHeight="1">
      <c r="A27" s="7"/>
      <c r="B27" s="7"/>
      <c r="C27" s="15" t="s">
        <v>8</v>
      </c>
      <c r="D27" s="14">
        <f>F25</f>
        <v>49200</v>
      </c>
      <c r="E27" s="11" t="s">
        <v>35</v>
      </c>
      <c r="F27" s="65" t="s">
        <v>354</v>
      </c>
      <c r="G27" s="330" t="s">
        <v>881</v>
      </c>
      <c r="H27" s="330"/>
      <c r="I27" s="330"/>
      <c r="J27" s="330"/>
    </row>
    <row r="28" spans="1:10">
      <c r="A28" s="7"/>
      <c r="B28" s="7"/>
      <c r="C28" s="15" t="s">
        <v>9</v>
      </c>
      <c r="D28" s="14">
        <f>G25</f>
        <v>0</v>
      </c>
      <c r="E28" s="66" t="s">
        <v>111</v>
      </c>
      <c r="F28" s="65" t="s">
        <v>160</v>
      </c>
      <c r="G28" s="330"/>
      <c r="H28" s="330"/>
      <c r="I28" s="330"/>
      <c r="J28" s="330"/>
    </row>
    <row r="29" spans="1:10">
      <c r="G29" s="330"/>
      <c r="H29" s="330"/>
      <c r="I29" s="330"/>
      <c r="J29" s="330"/>
    </row>
    <row r="30" spans="1:10">
      <c r="A30" s="312" t="s">
        <v>10</v>
      </c>
      <c r="B30" s="312"/>
      <c r="C30" s="312"/>
      <c r="D30" s="7" t="s">
        <v>113</v>
      </c>
      <c r="E30" s="17" t="s">
        <v>260</v>
      </c>
      <c r="F30" s="17" t="s">
        <v>117</v>
      </c>
      <c r="G30" s="330"/>
      <c r="H30" s="330"/>
      <c r="I30" s="330"/>
      <c r="J30" s="330"/>
    </row>
  </sheetData>
  <mergeCells count="13">
    <mergeCell ref="A25:C25"/>
    <mergeCell ref="I3:I4"/>
    <mergeCell ref="J3:J4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G27:J30"/>
  </mergeCells>
  <phoneticPr fontId="10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1"/>
  <sheetViews>
    <sheetView workbookViewId="0">
      <selection sqref="A1:J1"/>
    </sheetView>
  </sheetViews>
  <sheetFormatPr defaultRowHeight="12"/>
  <cols>
    <col min="1" max="2" width="2.875" style="7" customWidth="1"/>
    <col min="3" max="3" width="2.875" style="10" customWidth="1"/>
    <col min="4" max="4" width="31.625" style="7" customWidth="1"/>
    <col min="5" max="5" width="10.5" style="7" customWidth="1"/>
    <col min="6" max="6" width="13.625" style="7" customWidth="1"/>
    <col min="7" max="7" width="9.875" style="7" customWidth="1"/>
    <col min="8" max="9" width="8.25" style="7" customWidth="1"/>
    <col min="10" max="10" width="62.5" style="7" customWidth="1"/>
    <col min="11" max="16384" width="9" style="7"/>
  </cols>
  <sheetData>
    <row r="1" spans="1:10" ht="30.75" customHeight="1">
      <c r="A1" s="307" t="s">
        <v>40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25" customHeight="1">
      <c r="A2" s="309" t="s">
        <v>41</v>
      </c>
      <c r="B2" s="309"/>
      <c r="C2" s="309"/>
      <c r="D2" s="12" t="s">
        <v>137</v>
      </c>
      <c r="E2" s="16" t="s">
        <v>42</v>
      </c>
      <c r="F2" s="9" t="s">
        <v>60</v>
      </c>
      <c r="G2" s="11"/>
      <c r="H2" s="25"/>
      <c r="I2" s="25"/>
    </row>
    <row r="3" spans="1:10" ht="12" customHeight="1">
      <c r="A3" s="313" t="s">
        <v>43</v>
      </c>
      <c r="B3" s="313"/>
      <c r="C3" s="313"/>
      <c r="D3" s="310" t="s">
        <v>44</v>
      </c>
      <c r="E3" s="310" t="s">
        <v>45</v>
      </c>
      <c r="F3" s="310" t="s">
        <v>46</v>
      </c>
      <c r="G3" s="310" t="s">
        <v>47</v>
      </c>
      <c r="H3" s="310" t="s">
        <v>0</v>
      </c>
      <c r="I3" s="310" t="s">
        <v>1</v>
      </c>
      <c r="J3" s="310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1"/>
      <c r="E4" s="311"/>
      <c r="F4" s="311"/>
      <c r="G4" s="311"/>
      <c r="H4" s="311"/>
      <c r="I4" s="311"/>
      <c r="J4" s="311"/>
    </row>
    <row r="5" spans="1:10" ht="14.25" customHeight="1">
      <c r="A5" s="184">
        <v>16</v>
      </c>
      <c r="B5" s="184">
        <v>10</v>
      </c>
      <c r="C5" s="184">
        <v>10</v>
      </c>
      <c r="D5" s="185" t="s">
        <v>341</v>
      </c>
      <c r="E5" s="208">
        <v>6000</v>
      </c>
      <c r="F5" s="187">
        <v>6000</v>
      </c>
      <c r="G5" s="188">
        <f>E5-F5</f>
        <v>0</v>
      </c>
      <c r="H5" s="209"/>
      <c r="I5" s="210"/>
      <c r="J5" s="183" t="s">
        <v>503</v>
      </c>
    </row>
    <row r="6" spans="1:10" ht="14.25" customHeight="1">
      <c r="A6" s="199">
        <v>17</v>
      </c>
      <c r="B6" s="199">
        <v>4</v>
      </c>
      <c r="C6" s="199">
        <v>8</v>
      </c>
      <c r="D6" s="197" t="s">
        <v>509</v>
      </c>
      <c r="E6" s="4">
        <v>1280</v>
      </c>
      <c r="F6" s="35"/>
      <c r="G6" s="40">
        <f>G5+E6-F6</f>
        <v>1280</v>
      </c>
      <c r="H6" s="2"/>
      <c r="I6" s="5"/>
      <c r="J6" s="6"/>
    </row>
    <row r="7" spans="1:10" ht="14.25" customHeight="1">
      <c r="A7" s="6">
        <v>17</v>
      </c>
      <c r="B7" s="6">
        <v>4</v>
      </c>
      <c r="C7" s="6">
        <v>14</v>
      </c>
      <c r="D7" s="2" t="s">
        <v>522</v>
      </c>
      <c r="E7" s="4"/>
      <c r="F7" s="35">
        <v>640</v>
      </c>
      <c r="G7" s="40">
        <f t="shared" ref="G7:G24" si="0">G6+E7-F7</f>
        <v>640</v>
      </c>
      <c r="H7" s="2"/>
      <c r="I7" s="5"/>
      <c r="J7" s="30"/>
    </row>
    <row r="8" spans="1:10" ht="14.25" customHeight="1">
      <c r="A8" s="6">
        <v>17</v>
      </c>
      <c r="B8" s="6">
        <v>5</v>
      </c>
      <c r="C8" s="6">
        <v>12</v>
      </c>
      <c r="D8" s="2" t="s">
        <v>598</v>
      </c>
      <c r="E8" s="4"/>
      <c r="F8" s="35">
        <v>640</v>
      </c>
      <c r="G8" s="40">
        <f t="shared" si="0"/>
        <v>0</v>
      </c>
      <c r="H8" s="2"/>
      <c r="I8" s="5"/>
      <c r="J8" s="6"/>
    </row>
    <row r="9" spans="1:10" ht="14.25" customHeight="1">
      <c r="A9" s="199">
        <v>17</v>
      </c>
      <c r="B9" s="6">
        <v>8</v>
      </c>
      <c r="C9" s="6">
        <v>15</v>
      </c>
      <c r="D9" s="197" t="s">
        <v>722</v>
      </c>
      <c r="E9" s="4">
        <v>960</v>
      </c>
      <c r="F9" s="164"/>
      <c r="G9" s="40">
        <f t="shared" si="0"/>
        <v>960</v>
      </c>
      <c r="H9" s="2" t="s">
        <v>681</v>
      </c>
      <c r="I9" s="5"/>
      <c r="J9" s="6"/>
    </row>
    <row r="10" spans="1:10" ht="14.25" customHeight="1">
      <c r="A10" s="6">
        <v>17</v>
      </c>
      <c r="B10" s="6">
        <v>9</v>
      </c>
      <c r="C10" s="6">
        <v>30</v>
      </c>
      <c r="D10" s="197" t="s">
        <v>778</v>
      </c>
      <c r="E10" s="4"/>
      <c r="F10" s="164">
        <v>960</v>
      </c>
      <c r="G10" s="40">
        <f t="shared" si="0"/>
        <v>0</v>
      </c>
      <c r="H10" s="2"/>
      <c r="I10" s="5"/>
      <c r="J10" s="6" t="s">
        <v>780</v>
      </c>
    </row>
    <row r="11" spans="1:10" ht="14.25" customHeight="1">
      <c r="A11" s="6"/>
      <c r="B11" s="6"/>
      <c r="C11" s="6"/>
      <c r="D11" s="2"/>
      <c r="E11" s="4"/>
      <c r="F11" s="164"/>
      <c r="G11" s="40">
        <f t="shared" si="0"/>
        <v>0</v>
      </c>
      <c r="H11" s="2"/>
      <c r="I11" s="5"/>
      <c r="J11" s="6"/>
    </row>
    <row r="12" spans="1:10" ht="14.25" customHeight="1">
      <c r="A12" s="6"/>
      <c r="B12" s="6"/>
      <c r="C12" s="6"/>
      <c r="D12" s="2"/>
      <c r="E12" s="4"/>
      <c r="F12" s="164"/>
      <c r="G12" s="40">
        <f t="shared" si="0"/>
        <v>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164"/>
      <c r="G13" s="40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164"/>
      <c r="G14" s="40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164"/>
      <c r="G15" s="40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164"/>
      <c r="G16" s="40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164"/>
      <c r="G17" s="40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164"/>
      <c r="G18" s="40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164"/>
      <c r="G19" s="40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164"/>
      <c r="G20" s="40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164"/>
      <c r="G21" s="40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164"/>
      <c r="G22" s="40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164"/>
      <c r="G23" s="40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164"/>
      <c r="G24" s="40">
        <f t="shared" si="0"/>
        <v>0</v>
      </c>
      <c r="H24" s="2"/>
      <c r="I24" s="6"/>
      <c r="J24" s="6"/>
    </row>
    <row r="25" spans="1:10" ht="14.25" customHeight="1">
      <c r="A25" s="314" t="s">
        <v>52</v>
      </c>
      <c r="B25" s="314"/>
      <c r="C25" s="314"/>
      <c r="D25" s="2"/>
      <c r="E25" s="4">
        <f>SUM(E4:E24)</f>
        <v>8240</v>
      </c>
      <c r="F25" s="35">
        <f>SUM(F4:F24)</f>
        <v>8240</v>
      </c>
      <c r="G25" s="40">
        <f>E25-F25</f>
        <v>0</v>
      </c>
      <c r="H25" s="2"/>
      <c r="I25" s="5"/>
      <c r="J25" s="6"/>
    </row>
    <row r="26" spans="1:10" ht="14.25" customHeight="1">
      <c r="C26" s="15" t="s">
        <v>53</v>
      </c>
      <c r="D26" s="14">
        <f>E25</f>
        <v>8240</v>
      </c>
      <c r="F26" s="16"/>
      <c r="H26" s="16"/>
    </row>
    <row r="27" spans="1:10" ht="36.75" customHeight="1">
      <c r="C27" s="15" t="s">
        <v>54</v>
      </c>
      <c r="D27" s="14">
        <f>F25</f>
        <v>8240</v>
      </c>
      <c r="E27" s="16" t="s">
        <v>55</v>
      </c>
      <c r="F27" s="18" t="s">
        <v>507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0</v>
      </c>
      <c r="E28" s="23" t="s">
        <v>110</v>
      </c>
      <c r="F28" s="22" t="s">
        <v>115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12" t="s">
        <v>57</v>
      </c>
      <c r="B30" s="312"/>
      <c r="C30" s="312"/>
      <c r="D30" s="7" t="s">
        <v>339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J31"/>
  <sheetViews>
    <sheetView zoomScaleNormal="100" workbookViewId="0">
      <selection activeCell="D8" sqref="A8:D8"/>
    </sheetView>
  </sheetViews>
  <sheetFormatPr defaultRowHeight="14.25"/>
  <cols>
    <col min="1" max="1" width="3.25" style="73" customWidth="1"/>
    <col min="2" max="2" width="4.5" style="73" customWidth="1"/>
    <col min="3" max="3" width="7" style="73" customWidth="1"/>
    <col min="4" max="4" width="32.75" style="82" customWidth="1"/>
    <col min="5" max="5" width="12.75" style="73" customWidth="1"/>
    <col min="6" max="6" width="13" style="73" customWidth="1"/>
    <col min="7" max="7" width="12.25" style="73" customWidth="1"/>
    <col min="8" max="8" width="15.5" style="73" customWidth="1"/>
    <col min="9" max="9" width="6.75" style="73" customWidth="1"/>
    <col min="10" max="10" width="31.875" style="73" customWidth="1"/>
  </cols>
  <sheetData>
    <row r="1" spans="1:10" s="7" customFormat="1" ht="24.9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7" t="s">
        <v>196</v>
      </c>
      <c r="E2" s="11" t="s">
        <v>39</v>
      </c>
      <c r="F2" s="66" t="s">
        <v>179</v>
      </c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31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32"/>
      <c r="E4" s="311"/>
      <c r="F4" s="311"/>
      <c r="G4" s="311"/>
      <c r="H4" s="311"/>
      <c r="I4" s="311"/>
      <c r="J4" s="311"/>
    </row>
    <row r="5" spans="1:10" s="7" customFormat="1" ht="15" customHeight="1">
      <c r="A5" s="184">
        <v>16</v>
      </c>
      <c r="B5" s="184">
        <v>10</v>
      </c>
      <c r="C5" s="184">
        <v>10</v>
      </c>
      <c r="D5" s="185" t="s">
        <v>585</v>
      </c>
      <c r="E5" s="222">
        <v>4800</v>
      </c>
      <c r="F5" s="223">
        <v>4200</v>
      </c>
      <c r="G5" s="215">
        <f>E5-F5</f>
        <v>600</v>
      </c>
      <c r="H5" s="185"/>
      <c r="I5" s="185"/>
      <c r="J5" s="221"/>
    </row>
    <row r="6" spans="1:10" s="19" customFormat="1" ht="14.25" customHeight="1">
      <c r="A6" s="199">
        <v>17</v>
      </c>
      <c r="B6" s="199">
        <v>4</v>
      </c>
      <c r="C6" s="199">
        <v>5</v>
      </c>
      <c r="D6" s="197" t="s">
        <v>485</v>
      </c>
      <c r="E6" s="4">
        <v>600</v>
      </c>
      <c r="F6" s="127"/>
      <c r="G6" s="3">
        <f>G5+E6-F6</f>
        <v>1200</v>
      </c>
      <c r="H6" s="2"/>
      <c r="I6" s="5"/>
    </row>
    <row r="7" spans="1:10" s="7" customFormat="1" ht="15" customHeight="1">
      <c r="A7" s="68">
        <v>17</v>
      </c>
      <c r="B7" s="68">
        <v>5</v>
      </c>
      <c r="C7" s="68">
        <v>7</v>
      </c>
      <c r="D7" s="45" t="s">
        <v>584</v>
      </c>
      <c r="E7" s="4"/>
      <c r="F7" s="127">
        <v>1200</v>
      </c>
      <c r="G7" s="3">
        <f>G6+E7-F7</f>
        <v>0</v>
      </c>
      <c r="H7" s="2"/>
      <c r="I7" s="13"/>
      <c r="J7" s="79" t="s">
        <v>484</v>
      </c>
    </row>
    <row r="8" spans="1:10" s="7" customFormat="1" ht="15" customHeight="1">
      <c r="A8" s="128">
        <v>17</v>
      </c>
      <c r="B8" s="128">
        <v>9</v>
      </c>
      <c r="C8" s="128">
        <v>30</v>
      </c>
      <c r="D8" s="263" t="s">
        <v>804</v>
      </c>
      <c r="E8" s="69"/>
      <c r="F8" s="127"/>
      <c r="G8" s="3">
        <f t="shared" ref="G8:G24" si="0">G7+E8-F8</f>
        <v>0</v>
      </c>
      <c r="H8" s="2"/>
      <c r="I8" s="5"/>
      <c r="J8" s="6"/>
    </row>
    <row r="9" spans="1:10" s="7" customFormat="1" ht="15" customHeight="1">
      <c r="A9" s="68"/>
      <c r="B9" s="68"/>
      <c r="C9" s="68"/>
      <c r="D9" s="45"/>
      <c r="E9" s="69"/>
      <c r="F9" s="127"/>
      <c r="G9" s="3">
        <f t="shared" si="0"/>
        <v>0</v>
      </c>
      <c r="H9" s="2"/>
      <c r="I9" s="45"/>
      <c r="J9" s="6"/>
    </row>
    <row r="10" spans="1:10" s="7" customFormat="1" ht="15" customHeight="1">
      <c r="A10" s="68"/>
      <c r="B10" s="68"/>
      <c r="C10" s="68"/>
      <c r="D10" s="45"/>
      <c r="E10" s="69"/>
      <c r="F10" s="127"/>
      <c r="G10" s="3">
        <f t="shared" si="0"/>
        <v>0</v>
      </c>
      <c r="H10" s="45"/>
      <c r="I10" s="45"/>
      <c r="J10" s="68"/>
    </row>
    <row r="11" spans="1:10" s="7" customFormat="1" ht="15" customHeight="1">
      <c r="A11" s="6"/>
      <c r="B11" s="6"/>
      <c r="C11" s="6"/>
      <c r="D11" s="45"/>
      <c r="E11" s="4"/>
      <c r="F11" s="127"/>
      <c r="G11" s="3">
        <f t="shared" si="0"/>
        <v>0</v>
      </c>
      <c r="H11" s="2"/>
      <c r="I11" s="13"/>
      <c r="J11" s="6"/>
    </row>
    <row r="12" spans="1:10" s="7" customFormat="1" ht="15" customHeight="1">
      <c r="A12" s="68"/>
      <c r="B12" s="68"/>
      <c r="C12" s="68"/>
      <c r="D12" s="45"/>
      <c r="E12" s="69"/>
      <c r="F12" s="127"/>
      <c r="G12" s="3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69"/>
      <c r="F13" s="127"/>
      <c r="G13" s="3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69"/>
      <c r="F14" s="127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69"/>
      <c r="F15" s="127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69"/>
      <c r="F16" s="127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69"/>
      <c r="F17" s="127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69"/>
      <c r="F18" s="127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69"/>
      <c r="F19" s="127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69"/>
      <c r="F20" s="127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69"/>
      <c r="F21" s="127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69"/>
      <c r="F22" s="127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69"/>
      <c r="F23" s="127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69"/>
      <c r="F24" s="127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2"/>
      <c r="E25" s="69">
        <f>SUM(E4:E24)</f>
        <v>5400</v>
      </c>
      <c r="F25" s="127">
        <f>SUM(F4:F24)</f>
        <v>5400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14">
        <f>E25</f>
        <v>5400</v>
      </c>
      <c r="E26" s="11"/>
      <c r="F26" s="11"/>
      <c r="G26" s="11"/>
      <c r="H26" s="11"/>
      <c r="I26" s="11"/>
      <c r="J26" s="11"/>
    </row>
    <row r="27" spans="1:10" s="7" customFormat="1" ht="30" customHeight="1">
      <c r="A27" s="11"/>
      <c r="B27" s="11"/>
      <c r="C27" s="66" t="s">
        <v>8</v>
      </c>
      <c r="D27" s="14">
        <f>F25</f>
        <v>5400</v>
      </c>
      <c r="E27" s="11" t="s">
        <v>35</v>
      </c>
      <c r="F27" s="276" t="s">
        <v>587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14">
        <f>G25</f>
        <v>0</v>
      </c>
      <c r="E28" s="66" t="s">
        <v>111</v>
      </c>
      <c r="F28" s="65" t="s">
        <v>160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2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2" t="s">
        <v>113</v>
      </c>
      <c r="E30" s="11" t="s">
        <v>11</v>
      </c>
      <c r="F30" s="11" t="s">
        <v>117</v>
      </c>
      <c r="G30" s="65"/>
      <c r="H30" s="65"/>
      <c r="I30" s="65"/>
      <c r="J30" s="65"/>
    </row>
    <row r="31" spans="1:10" s="7" customFormat="1" ht="24.95" customHeight="1">
      <c r="A31" s="11"/>
      <c r="B31" s="11"/>
      <c r="C31" s="66"/>
      <c r="D31" s="12"/>
      <c r="E31" s="66"/>
      <c r="F31" s="11"/>
      <c r="G31" s="65"/>
      <c r="H31" s="65"/>
      <c r="I31" s="65"/>
      <c r="J31" s="65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J31"/>
  <sheetViews>
    <sheetView zoomScaleNormal="100" workbookViewId="0">
      <selection sqref="A1:J1"/>
    </sheetView>
  </sheetViews>
  <sheetFormatPr defaultRowHeight="14.25"/>
  <cols>
    <col min="1" max="1" width="3.5" customWidth="1"/>
    <col min="2" max="2" width="2.75" customWidth="1"/>
    <col min="3" max="3" width="4.125" customWidth="1"/>
    <col min="4" max="4" width="32.875" style="82" customWidth="1"/>
    <col min="5" max="6" width="9.375" bestFit="1" customWidth="1"/>
    <col min="7" max="7" width="9" style="80"/>
    <col min="8" max="8" width="12.5" customWidth="1"/>
    <col min="9" max="9" width="7" customWidth="1"/>
    <col min="10" max="10" width="33.87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2" t="s">
        <v>263</v>
      </c>
      <c r="E2" s="11" t="s">
        <v>39</v>
      </c>
      <c r="F2" s="66" t="s">
        <v>185</v>
      </c>
      <c r="G2" s="16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31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32"/>
      <c r="E4" s="311"/>
      <c r="F4" s="311"/>
      <c r="G4" s="311"/>
      <c r="H4" s="311"/>
      <c r="I4" s="311"/>
      <c r="J4" s="311"/>
    </row>
    <row r="5" spans="1:10" s="19" customFormat="1" ht="14.25" customHeight="1">
      <c r="A5" s="184">
        <v>16</v>
      </c>
      <c r="B5" s="184">
        <v>10</v>
      </c>
      <c r="C5" s="184">
        <v>10</v>
      </c>
      <c r="D5" s="185" t="s">
        <v>344</v>
      </c>
      <c r="E5" s="208">
        <v>1800</v>
      </c>
      <c r="F5" s="187">
        <v>1800</v>
      </c>
      <c r="G5" s="215">
        <f>E5-F5</f>
        <v>0</v>
      </c>
      <c r="H5" s="209"/>
      <c r="I5" s="210"/>
      <c r="J5" s="224"/>
    </row>
    <row r="6" spans="1:10" s="19" customFormat="1" ht="14.25" customHeight="1">
      <c r="A6" s="199">
        <v>17</v>
      </c>
      <c r="B6" s="199">
        <v>3</v>
      </c>
      <c r="C6" s="199">
        <v>20</v>
      </c>
      <c r="D6" s="197" t="s">
        <v>700</v>
      </c>
      <c r="E6" s="4">
        <v>600</v>
      </c>
      <c r="F6" s="164"/>
      <c r="G6" s="3">
        <f>G5+E6-F6</f>
        <v>600</v>
      </c>
      <c r="H6" s="2"/>
      <c r="I6" s="5"/>
      <c r="J6" s="79"/>
    </row>
    <row r="7" spans="1:10" s="7" customFormat="1" ht="15" customHeight="1">
      <c r="A7" s="68">
        <v>17</v>
      </c>
      <c r="B7" s="68">
        <v>4</v>
      </c>
      <c r="C7" s="68">
        <v>17</v>
      </c>
      <c r="D7" s="45" t="s">
        <v>545</v>
      </c>
      <c r="E7" s="4"/>
      <c r="F7" s="164">
        <v>600</v>
      </c>
      <c r="G7" s="3">
        <f>G6+E7-F7</f>
        <v>0</v>
      </c>
      <c r="H7" s="2"/>
      <c r="I7" s="13"/>
      <c r="J7" s="6"/>
    </row>
    <row r="8" spans="1:10" s="7" customFormat="1" ht="15" customHeight="1">
      <c r="A8" s="68">
        <v>17</v>
      </c>
      <c r="B8" s="68">
        <v>8</v>
      </c>
      <c r="C8" s="68">
        <v>20</v>
      </c>
      <c r="D8" s="45" t="s">
        <v>869</v>
      </c>
      <c r="E8" s="69">
        <v>600</v>
      </c>
      <c r="F8" s="164"/>
      <c r="G8" s="3">
        <f t="shared" ref="G8:G24" si="0">G7+E8-F8</f>
        <v>600</v>
      </c>
      <c r="H8" s="2" t="s">
        <v>701</v>
      </c>
      <c r="I8" s="5"/>
      <c r="J8" s="6"/>
    </row>
    <row r="9" spans="1:10" s="7" customFormat="1" ht="15" customHeight="1">
      <c r="A9" s="128">
        <v>17</v>
      </c>
      <c r="B9" s="128">
        <v>10</v>
      </c>
      <c r="C9" s="128">
        <v>6</v>
      </c>
      <c r="D9" s="263" t="s">
        <v>805</v>
      </c>
      <c r="E9" s="69"/>
      <c r="F9" s="164"/>
      <c r="G9" s="3">
        <f t="shared" si="0"/>
        <v>600</v>
      </c>
      <c r="H9" s="2"/>
      <c r="I9" s="45"/>
      <c r="J9" s="6"/>
    </row>
    <row r="10" spans="1:10" s="7" customFormat="1" ht="15" customHeight="1">
      <c r="A10" s="68">
        <v>17</v>
      </c>
      <c r="B10" s="68">
        <v>10</v>
      </c>
      <c r="C10" s="68">
        <v>14</v>
      </c>
      <c r="D10" s="45" t="s">
        <v>872</v>
      </c>
      <c r="E10" s="69"/>
      <c r="F10" s="84">
        <v>600</v>
      </c>
      <c r="G10" s="3">
        <f t="shared" si="0"/>
        <v>0</v>
      </c>
      <c r="H10" s="45"/>
      <c r="I10" s="45"/>
      <c r="J10" s="36" t="s">
        <v>867</v>
      </c>
    </row>
    <row r="11" spans="1:10" s="7" customFormat="1" ht="15" customHeight="1">
      <c r="A11" s="6"/>
      <c r="B11" s="6"/>
      <c r="C11" s="6"/>
      <c r="D11" s="45"/>
      <c r="E11" s="4"/>
      <c r="F11" s="164"/>
      <c r="G11" s="3">
        <f t="shared" si="0"/>
        <v>0</v>
      </c>
      <c r="H11" s="2"/>
      <c r="I11" s="13"/>
      <c r="J11" s="6"/>
    </row>
    <row r="12" spans="1:10" s="7" customFormat="1" ht="15" customHeight="1">
      <c r="A12" s="68"/>
      <c r="B12" s="68"/>
      <c r="C12" s="68"/>
      <c r="D12" s="45"/>
      <c r="E12" s="69"/>
      <c r="F12" s="164"/>
      <c r="G12" s="3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69"/>
      <c r="F13" s="164"/>
      <c r="G13" s="3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69"/>
      <c r="F14" s="164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69"/>
      <c r="F15" s="164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69"/>
      <c r="F16" s="164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69"/>
      <c r="F17" s="164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69"/>
      <c r="F18" s="164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69"/>
      <c r="F19" s="164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69"/>
      <c r="F20" s="164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69"/>
      <c r="F21" s="164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69"/>
      <c r="F22" s="164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69"/>
      <c r="F23" s="164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69"/>
      <c r="F24" s="164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2"/>
      <c r="E25" s="69">
        <f>SUM(E4:E24)</f>
        <v>3000</v>
      </c>
      <c r="F25" s="164">
        <f>SUM(F4:F24)</f>
        <v>3000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14">
        <f>E25</f>
        <v>3000</v>
      </c>
      <c r="E26" s="11"/>
      <c r="F26" s="11"/>
      <c r="G26" s="16"/>
      <c r="H26" s="11"/>
      <c r="I26" s="11"/>
      <c r="J26" s="11"/>
    </row>
    <row r="27" spans="1:10" s="7" customFormat="1" ht="21.75" customHeight="1">
      <c r="A27" s="11"/>
      <c r="B27" s="11"/>
      <c r="C27" s="66" t="s">
        <v>8</v>
      </c>
      <c r="D27" s="14">
        <f>F25</f>
        <v>3000</v>
      </c>
      <c r="E27" s="11" t="s">
        <v>35</v>
      </c>
      <c r="F27" s="7" t="s">
        <v>873</v>
      </c>
      <c r="G27" s="8"/>
      <c r="H27" s="65"/>
      <c r="I27" s="65"/>
      <c r="J27" s="75" t="s">
        <v>197</v>
      </c>
    </row>
    <row r="28" spans="1:10" s="7" customFormat="1" ht="15" customHeight="1">
      <c r="A28" s="11"/>
      <c r="B28" s="11"/>
      <c r="C28" s="66" t="s">
        <v>9</v>
      </c>
      <c r="D28" s="14">
        <f>G25</f>
        <v>0</v>
      </c>
      <c r="E28" s="66" t="s">
        <v>111</v>
      </c>
      <c r="F28" s="65" t="s">
        <v>198</v>
      </c>
      <c r="G28" s="16"/>
      <c r="H28" s="65"/>
      <c r="I28" s="11"/>
      <c r="J28" s="11"/>
    </row>
    <row r="29" spans="1:10" s="7" customFormat="1" ht="15" customHeight="1">
      <c r="A29" s="11"/>
      <c r="B29" s="11"/>
      <c r="C29" s="66"/>
      <c r="D29" s="12"/>
      <c r="E29" s="66"/>
      <c r="F29" s="65"/>
      <c r="G29" s="8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2" t="s">
        <v>113</v>
      </c>
      <c r="E30" s="11" t="s">
        <v>11</v>
      </c>
      <c r="F30" s="11" t="s">
        <v>117</v>
      </c>
      <c r="G30" s="8"/>
      <c r="H30" s="65"/>
      <c r="I30" s="65"/>
      <c r="J30" s="65"/>
    </row>
    <row r="31" spans="1:10" s="7" customFormat="1" ht="24.95" customHeight="1">
      <c r="A31" s="11"/>
      <c r="B31" s="11"/>
      <c r="C31" s="66"/>
      <c r="D31" s="12"/>
      <c r="E31" s="66"/>
      <c r="F31" s="11"/>
      <c r="G31" s="8"/>
      <c r="H31" s="65"/>
      <c r="I31" s="65"/>
      <c r="J31" s="65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/>
  <dimension ref="A1:J31"/>
  <sheetViews>
    <sheetView zoomScaleNormal="100" workbookViewId="0">
      <selection sqref="A1:J1"/>
    </sheetView>
  </sheetViews>
  <sheetFormatPr defaultRowHeight="14.25"/>
  <cols>
    <col min="1" max="1" width="4.5" customWidth="1"/>
    <col min="2" max="2" width="3.875" customWidth="1"/>
    <col min="3" max="3" width="4.125" customWidth="1"/>
    <col min="4" max="4" width="31.375" style="82" customWidth="1"/>
    <col min="5" max="5" width="10.625" style="80" customWidth="1"/>
    <col min="6" max="6" width="12.25" style="87" customWidth="1"/>
    <col min="7" max="7" width="9.625" style="80" customWidth="1"/>
    <col min="8" max="8" width="8.5" customWidth="1"/>
    <col min="10" max="10" width="32.87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209</v>
      </c>
      <c r="E2" s="11" t="s">
        <v>39</v>
      </c>
      <c r="F2" s="66" t="s">
        <v>184</v>
      </c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8" customFormat="1" ht="18.75" customHeight="1">
      <c r="A5" s="184">
        <v>16</v>
      </c>
      <c r="B5" s="184">
        <v>10</v>
      </c>
      <c r="C5" s="184">
        <v>10</v>
      </c>
      <c r="D5" s="185" t="s">
        <v>344</v>
      </c>
      <c r="E5" s="208">
        <v>44160</v>
      </c>
      <c r="F5" s="187">
        <v>38640</v>
      </c>
      <c r="G5" s="215">
        <f>E5-F5</f>
        <v>5520</v>
      </c>
      <c r="H5" s="185"/>
      <c r="I5" s="185"/>
      <c r="J5" s="221"/>
    </row>
    <row r="6" spans="1:10" s="78" customFormat="1" ht="15" customHeight="1">
      <c r="A6" s="199">
        <v>17</v>
      </c>
      <c r="B6" s="199">
        <v>4</v>
      </c>
      <c r="C6" s="199">
        <v>12</v>
      </c>
      <c r="D6" s="197" t="s">
        <v>520</v>
      </c>
      <c r="E6" s="4"/>
      <c r="F6" s="35"/>
      <c r="G6" s="3">
        <f t="shared" ref="G6:G18" si="0">G5+E6-F6</f>
        <v>5520</v>
      </c>
      <c r="H6" s="45"/>
      <c r="I6" s="45"/>
      <c r="J6" s="68"/>
    </row>
    <row r="7" spans="1:10" s="78" customFormat="1" ht="15" customHeight="1">
      <c r="A7" s="68">
        <v>17</v>
      </c>
      <c r="B7" s="68">
        <v>4</v>
      </c>
      <c r="C7" s="68">
        <v>14</v>
      </c>
      <c r="D7" s="83" t="s">
        <v>546</v>
      </c>
      <c r="E7" s="4"/>
      <c r="F7" s="35">
        <v>5520</v>
      </c>
      <c r="G7" s="3">
        <f t="shared" si="0"/>
        <v>0</v>
      </c>
      <c r="H7" s="45"/>
      <c r="I7" s="45"/>
      <c r="J7" s="68"/>
    </row>
    <row r="8" spans="1:10" s="78" customFormat="1" ht="15" customHeight="1">
      <c r="A8" s="68">
        <v>17</v>
      </c>
      <c r="B8" s="68">
        <v>9</v>
      </c>
      <c r="C8" s="68">
        <v>27</v>
      </c>
      <c r="D8" s="83" t="s">
        <v>773</v>
      </c>
      <c r="E8" s="4">
        <v>11040</v>
      </c>
      <c r="F8" s="35"/>
      <c r="G8" s="3">
        <f t="shared" si="0"/>
        <v>11040</v>
      </c>
      <c r="H8" s="45"/>
      <c r="I8" s="45"/>
      <c r="J8" s="68"/>
    </row>
    <row r="9" spans="1:10" s="78" customFormat="1" ht="15" customHeight="1">
      <c r="A9" s="68">
        <v>17</v>
      </c>
      <c r="B9" s="68">
        <v>10</v>
      </c>
      <c r="C9" s="68">
        <v>7</v>
      </c>
      <c r="D9" s="83" t="s">
        <v>874</v>
      </c>
      <c r="E9" s="4"/>
      <c r="F9" s="35">
        <v>10560</v>
      </c>
      <c r="G9" s="3">
        <f t="shared" si="0"/>
        <v>480</v>
      </c>
      <c r="H9" s="45"/>
      <c r="I9" s="45"/>
      <c r="J9" s="128" t="s">
        <v>854</v>
      </c>
    </row>
    <row r="10" spans="1:10" s="78" customFormat="1" ht="15" customHeight="1">
      <c r="A10" s="68">
        <v>17</v>
      </c>
      <c r="B10" s="68">
        <v>10</v>
      </c>
      <c r="C10" s="68">
        <v>14</v>
      </c>
      <c r="D10" s="83" t="s">
        <v>875</v>
      </c>
      <c r="E10" s="4"/>
      <c r="F10" s="35">
        <v>480</v>
      </c>
      <c r="G10" s="3">
        <f t="shared" si="0"/>
        <v>0</v>
      </c>
      <c r="H10" s="45"/>
      <c r="I10" s="45"/>
      <c r="J10" s="36" t="s">
        <v>867</v>
      </c>
    </row>
    <row r="11" spans="1:10" s="78" customFormat="1" ht="15" customHeight="1">
      <c r="A11" s="68"/>
      <c r="B11" s="68"/>
      <c r="C11" s="68"/>
      <c r="D11" s="83"/>
      <c r="E11" s="4"/>
      <c r="F11" s="84"/>
      <c r="G11" s="3">
        <f t="shared" si="0"/>
        <v>0</v>
      </c>
      <c r="H11" s="45"/>
      <c r="I11" s="45"/>
      <c r="J11" s="68"/>
    </row>
    <row r="12" spans="1:10" s="78" customFormat="1" ht="15" customHeight="1">
      <c r="A12" s="68"/>
      <c r="B12" s="68"/>
      <c r="C12" s="68"/>
      <c r="D12" s="83"/>
      <c r="E12" s="4"/>
      <c r="F12" s="35"/>
      <c r="G12" s="3">
        <f t="shared" si="0"/>
        <v>0</v>
      </c>
      <c r="H12" s="68"/>
      <c r="I12" s="45"/>
      <c r="J12" s="68"/>
    </row>
    <row r="13" spans="1:10" s="78" customFormat="1" ht="15" customHeight="1">
      <c r="A13" s="68"/>
      <c r="B13" s="68"/>
      <c r="C13" s="68"/>
      <c r="D13" s="83"/>
      <c r="E13" s="4"/>
      <c r="F13" s="35"/>
      <c r="G13" s="3">
        <f t="shared" si="0"/>
        <v>0</v>
      </c>
      <c r="H13" s="45"/>
      <c r="I13" s="45"/>
      <c r="J13" s="68"/>
    </row>
    <row r="14" spans="1:10" s="78" customFormat="1" ht="15" customHeight="1">
      <c r="A14" s="68"/>
      <c r="B14" s="68"/>
      <c r="C14" s="68"/>
      <c r="D14" s="83"/>
      <c r="E14" s="4"/>
      <c r="F14" s="35"/>
      <c r="G14" s="3">
        <f t="shared" si="0"/>
        <v>0</v>
      </c>
      <c r="H14" s="45"/>
      <c r="I14" s="45"/>
      <c r="J14" s="68"/>
    </row>
    <row r="15" spans="1:10" s="78" customFormat="1" ht="15" customHeight="1">
      <c r="A15" s="68"/>
      <c r="B15" s="68"/>
      <c r="C15" s="68"/>
      <c r="D15" s="83"/>
      <c r="E15" s="4"/>
      <c r="F15" s="35"/>
      <c r="G15" s="3">
        <f t="shared" si="0"/>
        <v>0</v>
      </c>
      <c r="H15" s="45"/>
      <c r="I15" s="71"/>
      <c r="J15" s="68"/>
    </row>
    <row r="16" spans="1:10" s="78" customFormat="1" ht="15" customHeight="1">
      <c r="A16" s="68"/>
      <c r="B16" s="68"/>
      <c r="C16" s="68"/>
      <c r="D16" s="83"/>
      <c r="E16" s="4"/>
      <c r="F16" s="35"/>
      <c r="G16" s="3">
        <f t="shared" si="0"/>
        <v>0</v>
      </c>
      <c r="H16" s="45"/>
      <c r="I16" s="45"/>
      <c r="J16" s="68"/>
    </row>
    <row r="17" spans="1:10" s="78" customFormat="1" ht="15" customHeight="1">
      <c r="A17" s="68"/>
      <c r="B17" s="68"/>
      <c r="C17" s="68"/>
      <c r="D17" s="83"/>
      <c r="E17" s="4"/>
      <c r="F17" s="35"/>
      <c r="G17" s="3">
        <f t="shared" si="0"/>
        <v>0</v>
      </c>
      <c r="H17" s="45"/>
      <c r="I17" s="45"/>
      <c r="J17" s="68"/>
    </row>
    <row r="18" spans="1:10" s="78" customFormat="1" ht="15" customHeight="1">
      <c r="A18" s="68"/>
      <c r="B18" s="68"/>
      <c r="C18" s="68"/>
      <c r="D18" s="83"/>
      <c r="E18" s="4"/>
      <c r="F18" s="35"/>
      <c r="G18" s="3">
        <f t="shared" si="0"/>
        <v>0</v>
      </c>
      <c r="H18" s="45"/>
      <c r="I18" s="45"/>
      <c r="J18" s="68"/>
    </row>
    <row r="19" spans="1:10" s="78" customFormat="1" ht="15" customHeight="1">
      <c r="A19" s="68"/>
      <c r="B19" s="68"/>
      <c r="C19" s="68"/>
      <c r="D19" s="83"/>
      <c r="E19" s="4"/>
      <c r="F19" s="35"/>
      <c r="G19" s="3">
        <f t="shared" ref="G19:G24" si="1">G18+E19-F19</f>
        <v>0</v>
      </c>
      <c r="H19" s="45"/>
      <c r="I19" s="45"/>
      <c r="J19" s="68"/>
    </row>
    <row r="20" spans="1:10" s="78" customFormat="1" ht="15" customHeight="1">
      <c r="A20" s="68"/>
      <c r="B20" s="68"/>
      <c r="C20" s="68"/>
      <c r="D20" s="83"/>
      <c r="E20" s="4"/>
      <c r="F20" s="35"/>
      <c r="G20" s="3">
        <f t="shared" si="1"/>
        <v>0</v>
      </c>
      <c r="H20" s="45"/>
      <c r="I20" s="45"/>
      <c r="J20" s="68"/>
    </row>
    <row r="21" spans="1:10" s="78" customFormat="1" ht="15" customHeight="1">
      <c r="A21" s="68"/>
      <c r="B21" s="68"/>
      <c r="C21" s="68"/>
      <c r="D21" s="83"/>
      <c r="E21" s="4"/>
      <c r="F21" s="84"/>
      <c r="G21" s="3">
        <f t="shared" si="1"/>
        <v>0</v>
      </c>
      <c r="H21" s="45"/>
      <c r="I21" s="45"/>
      <c r="J21" s="68"/>
    </row>
    <row r="22" spans="1:10" s="78" customFormat="1" ht="15" customHeight="1">
      <c r="A22" s="68"/>
      <c r="B22" s="68"/>
      <c r="C22" s="68"/>
      <c r="D22" s="83"/>
      <c r="E22" s="4"/>
      <c r="F22" s="35"/>
      <c r="G22" s="3">
        <f t="shared" si="1"/>
        <v>0</v>
      </c>
      <c r="H22" s="68"/>
      <c r="I22" s="45"/>
      <c r="J22" s="68"/>
    </row>
    <row r="23" spans="1:10" s="78" customFormat="1" ht="15" customHeight="1">
      <c r="A23" s="68"/>
      <c r="B23" s="68"/>
      <c r="C23" s="68"/>
      <c r="D23" s="83"/>
      <c r="E23" s="4"/>
      <c r="F23" s="35"/>
      <c r="G23" s="3">
        <f t="shared" si="1"/>
        <v>0</v>
      </c>
      <c r="H23" s="45"/>
      <c r="I23" s="45"/>
      <c r="J23" s="68"/>
    </row>
    <row r="24" spans="1:10" s="78" customFormat="1" ht="15" customHeight="1">
      <c r="A24" s="68"/>
      <c r="B24" s="68"/>
      <c r="C24" s="68"/>
      <c r="D24" s="83"/>
      <c r="E24" s="4"/>
      <c r="F24" s="35"/>
      <c r="G24" s="3">
        <f t="shared" si="1"/>
        <v>0</v>
      </c>
      <c r="H24" s="45"/>
      <c r="I24" s="45"/>
      <c r="J24" s="68"/>
    </row>
    <row r="25" spans="1:10" s="78" customFormat="1" ht="15" customHeight="1">
      <c r="A25" s="314" t="s">
        <v>6</v>
      </c>
      <c r="B25" s="314"/>
      <c r="C25" s="314"/>
      <c r="D25" s="2"/>
      <c r="E25" s="4">
        <f>SUM(E5:E24)</f>
        <v>55200</v>
      </c>
      <c r="F25" s="47">
        <f>SUM(F5:F24)</f>
        <v>55200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14">
        <f>E25</f>
        <v>55200</v>
      </c>
      <c r="E26" s="16"/>
      <c r="F26" s="85"/>
      <c r="G26" s="16"/>
      <c r="H26" s="11"/>
      <c r="I26" s="11"/>
      <c r="J26" s="11"/>
    </row>
    <row r="27" spans="1:10" s="7" customFormat="1" ht="15" customHeight="1">
      <c r="A27" s="11"/>
      <c r="B27" s="11"/>
      <c r="C27" s="66" t="s">
        <v>8</v>
      </c>
      <c r="D27" s="14">
        <f>F25</f>
        <v>55200</v>
      </c>
      <c r="E27" s="16" t="s">
        <v>35</v>
      </c>
      <c r="F27" s="86" t="s">
        <v>247</v>
      </c>
      <c r="G27" s="330" t="s">
        <v>882</v>
      </c>
      <c r="H27" s="330"/>
      <c r="I27" s="330"/>
      <c r="J27" s="330"/>
    </row>
    <row r="28" spans="1:10" s="7" customFormat="1" ht="15" customHeight="1">
      <c r="A28" s="11"/>
      <c r="B28" s="11"/>
      <c r="C28" s="66" t="s">
        <v>9</v>
      </c>
      <c r="D28" s="14">
        <f>G25</f>
        <v>0</v>
      </c>
      <c r="E28" s="15" t="s">
        <v>111</v>
      </c>
      <c r="F28" s="86" t="s">
        <v>124</v>
      </c>
      <c r="G28" s="330"/>
      <c r="H28" s="330"/>
      <c r="I28" s="330"/>
      <c r="J28" s="330"/>
    </row>
    <row r="29" spans="1:10" s="7" customFormat="1" ht="15" customHeight="1">
      <c r="A29" s="11"/>
      <c r="B29" s="11"/>
      <c r="C29" s="66"/>
      <c r="D29" s="12"/>
      <c r="E29" s="15"/>
      <c r="F29" s="86"/>
      <c r="G29" s="330"/>
      <c r="H29" s="330"/>
      <c r="I29" s="330"/>
      <c r="J29" s="330"/>
    </row>
    <row r="30" spans="1:10" s="7" customFormat="1" ht="15" customHeight="1">
      <c r="A30" s="325" t="s">
        <v>10</v>
      </c>
      <c r="B30" s="325"/>
      <c r="C30" s="325"/>
      <c r="D30" s="12" t="s">
        <v>113</v>
      </c>
      <c r="E30" s="16" t="s">
        <v>11</v>
      </c>
      <c r="F30" s="85" t="s">
        <v>117</v>
      </c>
      <c r="G30" s="330"/>
      <c r="H30" s="330"/>
      <c r="I30" s="330"/>
      <c r="J30" s="330"/>
    </row>
    <row r="31" spans="1:10" s="7" customFormat="1" ht="24.95" customHeight="1">
      <c r="C31" s="10"/>
      <c r="D31" s="12"/>
      <c r="E31" s="15"/>
      <c r="F31" s="85"/>
      <c r="G31" s="8"/>
      <c r="H31" s="18"/>
      <c r="I31" s="18"/>
      <c r="J31" s="18"/>
    </row>
  </sheetData>
  <mergeCells count="13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G27:J30"/>
  </mergeCells>
  <phoneticPr fontId="10" type="noConversion"/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:J30"/>
  <sheetViews>
    <sheetView workbookViewId="0">
      <selection activeCell="D7" sqref="D7"/>
    </sheetView>
  </sheetViews>
  <sheetFormatPr defaultRowHeight="14.25"/>
  <cols>
    <col min="1" max="1" width="4.375" bestFit="1" customWidth="1"/>
    <col min="2" max="2" width="2.75" customWidth="1"/>
    <col min="3" max="3" width="3.25" customWidth="1"/>
    <col min="4" max="4" width="34.25" customWidth="1"/>
    <col min="5" max="5" width="9.375" bestFit="1" customWidth="1"/>
    <col min="6" max="6" width="8.75" customWidth="1"/>
    <col min="7" max="7" width="9" style="80"/>
    <col min="8" max="8" width="11.875" customWidth="1"/>
    <col min="10" max="10" width="31.87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201</v>
      </c>
      <c r="E2" s="11" t="s">
        <v>39</v>
      </c>
      <c r="F2" s="66" t="s">
        <v>183</v>
      </c>
      <c r="G2" s="16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184">
        <v>16</v>
      </c>
      <c r="B5" s="184">
        <v>10</v>
      </c>
      <c r="C5" s="184">
        <v>10</v>
      </c>
      <c r="D5" s="185" t="s">
        <v>344</v>
      </c>
      <c r="E5" s="222">
        <v>2100</v>
      </c>
      <c r="F5" s="218">
        <v>2100</v>
      </c>
      <c r="G5" s="215">
        <f>E5-F5</f>
        <v>0</v>
      </c>
      <c r="H5" s="185"/>
      <c r="I5" s="185"/>
      <c r="J5" s="221"/>
    </row>
    <row r="6" spans="1:10" s="19" customFormat="1" ht="14.25" customHeight="1">
      <c r="A6" s="293">
        <v>17</v>
      </c>
      <c r="B6" s="293">
        <v>4</v>
      </c>
      <c r="C6" s="293">
        <v>6</v>
      </c>
      <c r="D6" s="288" t="s">
        <v>490</v>
      </c>
      <c r="E6" s="4"/>
      <c r="F6" s="94"/>
      <c r="G6" s="3">
        <f>G5+E6-F6</f>
        <v>0</v>
      </c>
      <c r="H6" s="2"/>
      <c r="I6" s="5"/>
      <c r="J6" s="79"/>
    </row>
    <row r="7" spans="1:10" s="7" customFormat="1" ht="15" customHeight="1">
      <c r="A7" s="68"/>
      <c r="B7" s="68"/>
      <c r="C7" s="68"/>
      <c r="D7" s="2"/>
      <c r="E7" s="69"/>
      <c r="F7" s="94"/>
      <c r="G7" s="3">
        <f>G6+E7-F7</f>
        <v>0</v>
      </c>
      <c r="H7" s="45"/>
      <c r="I7" s="45"/>
      <c r="J7" s="68"/>
    </row>
    <row r="8" spans="1:10" s="7" customFormat="1" ht="15" customHeight="1">
      <c r="A8" s="68"/>
      <c r="B8" s="68"/>
      <c r="C8" s="68"/>
      <c r="D8" s="2"/>
      <c r="E8" s="4"/>
      <c r="F8" s="94"/>
      <c r="G8" s="3">
        <f>G7+E8-F8</f>
        <v>0</v>
      </c>
      <c r="H8" s="2"/>
      <c r="I8" s="13"/>
      <c r="J8" s="6"/>
    </row>
    <row r="9" spans="1:10" s="7" customFormat="1" ht="15" customHeight="1">
      <c r="A9" s="68"/>
      <c r="B9" s="68"/>
      <c r="C9" s="68"/>
      <c r="D9" s="2"/>
      <c r="E9" s="69"/>
      <c r="F9" s="94"/>
      <c r="G9" s="3">
        <f t="shared" ref="G9:G24" si="0">G8+E9-F9</f>
        <v>0</v>
      </c>
      <c r="H9" s="45"/>
      <c r="I9" s="45"/>
      <c r="J9" s="68"/>
    </row>
    <row r="10" spans="1:10" s="7" customFormat="1" ht="15" customHeight="1">
      <c r="A10" s="68"/>
      <c r="B10" s="68"/>
      <c r="C10" s="68"/>
      <c r="D10" s="2"/>
      <c r="E10" s="69"/>
      <c r="F10" s="126"/>
      <c r="G10" s="3">
        <f t="shared" si="0"/>
        <v>0</v>
      </c>
      <c r="H10" s="2"/>
      <c r="I10" s="5"/>
      <c r="J10" s="6"/>
    </row>
    <row r="11" spans="1:10" s="7" customFormat="1" ht="15" customHeight="1">
      <c r="A11" s="68"/>
      <c r="B11" s="68"/>
      <c r="C11" s="68"/>
      <c r="D11" s="2"/>
      <c r="E11" s="69"/>
      <c r="F11" s="94"/>
      <c r="G11" s="3">
        <f t="shared" si="0"/>
        <v>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2"/>
      <c r="E12" s="69"/>
      <c r="F12" s="94"/>
      <c r="G12" s="3">
        <f t="shared" si="0"/>
        <v>0</v>
      </c>
      <c r="H12" s="2"/>
      <c r="I12" s="45"/>
      <c r="J12" s="6"/>
    </row>
    <row r="13" spans="1:10" s="7" customFormat="1" ht="15" customHeight="1">
      <c r="A13" s="68"/>
      <c r="B13" s="68"/>
      <c r="C13" s="68"/>
      <c r="D13" s="2"/>
      <c r="E13" s="69"/>
      <c r="F13" s="94"/>
      <c r="G13" s="3">
        <f t="shared" si="0"/>
        <v>0</v>
      </c>
      <c r="H13" s="45"/>
      <c r="I13" s="45"/>
      <c r="J13" s="68"/>
    </row>
    <row r="14" spans="1:10" s="7" customFormat="1" ht="15" customHeight="1">
      <c r="A14" s="6"/>
      <c r="B14" s="6"/>
      <c r="C14" s="6"/>
      <c r="D14" s="2"/>
      <c r="E14" s="4"/>
      <c r="F14" s="35"/>
      <c r="G14" s="3">
        <f t="shared" si="0"/>
        <v>0</v>
      </c>
      <c r="H14" s="2"/>
      <c r="I14" s="13"/>
      <c r="J14" s="6"/>
    </row>
    <row r="15" spans="1:10" s="7" customFormat="1" ht="15" customHeight="1">
      <c r="A15" s="68"/>
      <c r="B15" s="68"/>
      <c r="C15" s="68"/>
      <c r="D15" s="142"/>
      <c r="E15" s="69"/>
      <c r="F15" s="94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143"/>
      <c r="E16" s="69"/>
      <c r="F16" s="94"/>
      <c r="G16" s="3">
        <f t="shared" si="0"/>
        <v>0</v>
      </c>
      <c r="H16" s="45"/>
      <c r="I16" s="45"/>
      <c r="J16" s="144"/>
    </row>
    <row r="17" spans="1:10" s="7" customFormat="1" ht="15" customHeight="1">
      <c r="A17" s="68"/>
      <c r="B17" s="68"/>
      <c r="C17" s="68"/>
      <c r="D17" s="2"/>
      <c r="E17" s="69"/>
      <c r="F17" s="94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2"/>
      <c r="E18" s="69"/>
      <c r="F18" s="94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2"/>
      <c r="E19" s="69"/>
      <c r="F19" s="94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2"/>
      <c r="E20" s="69"/>
      <c r="F20" s="94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2"/>
      <c r="E21" s="69"/>
      <c r="F21" s="94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2"/>
      <c r="E22" s="69"/>
      <c r="F22" s="94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2"/>
      <c r="E23" s="69"/>
      <c r="F23" s="94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2"/>
      <c r="E24" s="69"/>
      <c r="F24" s="94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2"/>
      <c r="E25" s="69">
        <f>SUM(E4:E24)</f>
        <v>2100</v>
      </c>
      <c r="F25" s="94">
        <f>SUM(F4:F24)</f>
        <v>2100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2100</v>
      </c>
      <c r="E26" s="11"/>
      <c r="F26" s="11"/>
      <c r="G26" s="16"/>
      <c r="H26" s="11"/>
      <c r="I26" s="11"/>
      <c r="J26" s="11"/>
    </row>
    <row r="27" spans="1:10" s="7" customFormat="1" ht="15" customHeight="1">
      <c r="A27" s="11"/>
      <c r="B27" s="11"/>
      <c r="C27" s="66" t="s">
        <v>8</v>
      </c>
      <c r="D27" s="72">
        <f>F25</f>
        <v>2100</v>
      </c>
      <c r="E27" s="11" t="s">
        <v>35</v>
      </c>
      <c r="F27" s="65" t="s">
        <v>200</v>
      </c>
      <c r="G27" s="8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199</v>
      </c>
      <c r="G28" s="16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8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113</v>
      </c>
      <c r="E30" s="11" t="s">
        <v>11</v>
      </c>
      <c r="F30" s="11" t="s">
        <v>117</v>
      </c>
      <c r="G30" s="8"/>
      <c r="H30" s="65"/>
      <c r="I30" s="65"/>
      <c r="J30" s="65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/>
  <dimension ref="A1:J30"/>
  <sheetViews>
    <sheetView workbookViewId="0">
      <selection activeCell="I21" sqref="I21"/>
    </sheetView>
  </sheetViews>
  <sheetFormatPr defaultRowHeight="14.25"/>
  <cols>
    <col min="1" max="1" width="5.375" customWidth="1"/>
    <col min="2" max="2" width="3.75" customWidth="1"/>
    <col min="3" max="3" width="3" customWidth="1"/>
    <col min="4" max="4" width="26.875" customWidth="1"/>
    <col min="6" max="6" width="9.75" customWidth="1"/>
    <col min="8" max="8" width="10.375" customWidth="1"/>
    <col min="10" max="10" width="31.12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202</v>
      </c>
      <c r="E2" s="11" t="s">
        <v>39</v>
      </c>
      <c r="F2" s="66" t="s">
        <v>182</v>
      </c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28.5" customHeight="1">
      <c r="A5" s="68">
        <v>2015</v>
      </c>
      <c r="B5" s="68">
        <v>6</v>
      </c>
      <c r="C5" s="68">
        <v>1</v>
      </c>
      <c r="D5" s="45" t="s">
        <v>203</v>
      </c>
      <c r="E5" s="4">
        <v>4000</v>
      </c>
      <c r="F5" s="35"/>
      <c r="G5" s="3">
        <f>E5-F5</f>
        <v>4000</v>
      </c>
      <c r="H5" s="45" t="s">
        <v>157</v>
      </c>
      <c r="I5" s="45"/>
      <c r="J5" s="68" t="s">
        <v>204</v>
      </c>
    </row>
    <row r="6" spans="1:10" s="7" customFormat="1" ht="15" customHeight="1">
      <c r="A6" s="68">
        <v>2016</v>
      </c>
      <c r="B6" s="68">
        <v>1</v>
      </c>
      <c r="C6" s="68">
        <v>6</v>
      </c>
      <c r="D6" s="45" t="s">
        <v>253</v>
      </c>
      <c r="E6" s="4"/>
      <c r="F6" s="35">
        <v>4000</v>
      </c>
      <c r="G6" s="3">
        <f>G5+E6-F6</f>
        <v>0</v>
      </c>
      <c r="H6" s="45" t="s">
        <v>254</v>
      </c>
      <c r="I6" s="13" t="s">
        <v>255</v>
      </c>
      <c r="J6" s="6" t="s">
        <v>256</v>
      </c>
    </row>
    <row r="7" spans="1:10" s="7" customFormat="1" ht="15" customHeight="1">
      <c r="A7" s="68"/>
      <c r="B7" s="68"/>
      <c r="C7" s="68"/>
      <c r="D7" s="45"/>
      <c r="E7" s="4"/>
      <c r="F7" s="35"/>
      <c r="G7" s="3">
        <f>G6+E7-F7</f>
        <v>0</v>
      </c>
      <c r="H7" s="45"/>
      <c r="I7" s="45"/>
      <c r="J7" s="68"/>
    </row>
    <row r="8" spans="1:10" s="7" customFormat="1" ht="15" customHeight="1">
      <c r="A8" s="68"/>
      <c r="B8" s="68"/>
      <c r="C8" s="68"/>
      <c r="D8" s="45"/>
      <c r="E8" s="4"/>
      <c r="F8" s="35"/>
      <c r="G8" s="3">
        <f t="shared" ref="G8:G24" si="0">G7+E8-F8</f>
        <v>0</v>
      </c>
      <c r="H8" s="45"/>
      <c r="I8" s="45"/>
      <c r="J8" s="68"/>
    </row>
    <row r="9" spans="1:10" s="7" customFormat="1" ht="15" customHeight="1">
      <c r="A9" s="68"/>
      <c r="B9" s="68"/>
      <c r="C9" s="68"/>
      <c r="D9" s="45"/>
      <c r="E9" s="4"/>
      <c r="F9" s="35"/>
      <c r="G9" s="3">
        <f t="shared" si="0"/>
        <v>0</v>
      </c>
      <c r="H9" s="45"/>
      <c r="I9" s="45"/>
      <c r="J9" s="68"/>
    </row>
    <row r="10" spans="1:10" s="7" customFormat="1" ht="15" customHeight="1">
      <c r="A10" s="68"/>
      <c r="B10" s="68"/>
      <c r="C10" s="68"/>
      <c r="D10" s="45"/>
      <c r="E10" s="4"/>
      <c r="F10" s="84"/>
      <c r="G10" s="3">
        <f t="shared" si="0"/>
        <v>0</v>
      </c>
      <c r="H10" s="45"/>
      <c r="I10" s="45"/>
      <c r="J10" s="68"/>
    </row>
    <row r="11" spans="1:10" s="7" customFormat="1" ht="15" customHeight="1">
      <c r="A11" s="68"/>
      <c r="B11" s="68"/>
      <c r="C11" s="68"/>
      <c r="D11" s="45"/>
      <c r="E11" s="4"/>
      <c r="F11" s="35"/>
      <c r="G11" s="3">
        <f t="shared" si="0"/>
        <v>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4"/>
      <c r="F12" s="35"/>
      <c r="G12" s="3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4"/>
      <c r="F13" s="35"/>
      <c r="G13" s="3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4"/>
      <c r="F14" s="35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4"/>
      <c r="F15" s="35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4"/>
      <c r="F16" s="35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4"/>
      <c r="F17" s="35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4"/>
      <c r="F18" s="35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4"/>
      <c r="F19" s="35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4"/>
      <c r="F20" s="35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4"/>
      <c r="F21" s="35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4"/>
      <c r="F22" s="35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4"/>
      <c r="F23" s="35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4"/>
      <c r="F24" s="35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4">
        <f>SUM(E4:E24)</f>
        <v>4000</v>
      </c>
      <c r="F25" s="35">
        <f>SUM(F4:F24)</f>
        <v>4000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4000</v>
      </c>
      <c r="E26" s="11"/>
      <c r="F26" s="11"/>
      <c r="G26" s="11"/>
      <c r="H26" s="11"/>
      <c r="I26" s="11"/>
      <c r="J26" s="11"/>
    </row>
    <row r="27" spans="1:10" s="7" customFormat="1" ht="24.75" customHeight="1">
      <c r="A27" s="11"/>
      <c r="B27" s="11"/>
      <c r="C27" s="66" t="s">
        <v>8</v>
      </c>
      <c r="D27" s="72">
        <f>F25</f>
        <v>4000</v>
      </c>
      <c r="E27" s="11" t="s">
        <v>35</v>
      </c>
      <c r="F27" s="65" t="s">
        <v>205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206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113</v>
      </c>
      <c r="E30" s="11" t="s">
        <v>11</v>
      </c>
      <c r="F30" s="11" t="s">
        <v>117</v>
      </c>
      <c r="G30" s="65"/>
      <c r="H30" s="65"/>
      <c r="I30" s="65"/>
      <c r="J30" s="65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" right="0.7" top="0.75" bottom="0.75" header="0.3" footer="0.3"/>
  <pageSetup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J31"/>
  <sheetViews>
    <sheetView workbookViewId="0">
      <selection activeCell="J9" sqref="J9"/>
    </sheetView>
  </sheetViews>
  <sheetFormatPr defaultRowHeight="14.25"/>
  <cols>
    <col min="1" max="1" width="4.5" customWidth="1"/>
    <col min="2" max="2" width="4.375" customWidth="1"/>
    <col min="3" max="3" width="5.375" customWidth="1"/>
    <col min="4" max="4" width="25.875" customWidth="1"/>
    <col min="5" max="5" width="9.375" bestFit="1" customWidth="1"/>
    <col min="6" max="6" width="13.375" customWidth="1"/>
    <col min="7" max="7" width="9" style="80"/>
    <col min="8" max="8" width="12" customWidth="1"/>
    <col min="9" max="9" width="9.625" bestFit="1" customWidth="1"/>
    <col min="10" max="10" width="53.2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207</v>
      </c>
      <c r="E2" s="11" t="s">
        <v>39</v>
      </c>
      <c r="F2" s="66" t="s">
        <v>181</v>
      </c>
      <c r="G2" s="16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.75" customHeight="1">
      <c r="A5" s="184">
        <v>16</v>
      </c>
      <c r="B5" s="184">
        <v>10</v>
      </c>
      <c r="C5" s="184">
        <v>10</v>
      </c>
      <c r="D5" s="185" t="s">
        <v>344</v>
      </c>
      <c r="E5" s="222">
        <v>2000</v>
      </c>
      <c r="F5" s="187">
        <v>1720</v>
      </c>
      <c r="G5" s="215">
        <f>E5-F5</f>
        <v>280</v>
      </c>
      <c r="H5" s="185"/>
      <c r="I5" s="185"/>
      <c r="J5" s="221"/>
    </row>
    <row r="6" spans="1:10" s="19" customFormat="1" ht="14.25" customHeight="1">
      <c r="A6" s="199">
        <v>17</v>
      </c>
      <c r="B6" s="199">
        <v>3</v>
      </c>
      <c r="C6" s="199">
        <v>18</v>
      </c>
      <c r="D6" s="197" t="s">
        <v>687</v>
      </c>
      <c r="E6" s="4">
        <v>200</v>
      </c>
      <c r="F6" s="35"/>
      <c r="G6" s="3">
        <f>G5+E6-F6</f>
        <v>480</v>
      </c>
      <c r="H6" s="2"/>
      <c r="I6" s="5"/>
      <c r="J6" s="79"/>
    </row>
    <row r="7" spans="1:10" s="7" customFormat="1" ht="15" customHeight="1">
      <c r="A7" s="68">
        <v>17</v>
      </c>
      <c r="B7" s="68">
        <v>4</v>
      </c>
      <c r="C7" s="68">
        <v>14</v>
      </c>
      <c r="D7" s="45" t="s">
        <v>547</v>
      </c>
      <c r="E7" s="4"/>
      <c r="F7" s="35">
        <v>480</v>
      </c>
      <c r="G7" s="3">
        <f>G6+E7-F7</f>
        <v>0</v>
      </c>
      <c r="H7" s="2"/>
      <c r="I7" s="13"/>
      <c r="J7" s="6"/>
    </row>
    <row r="8" spans="1:10" s="7" customFormat="1" ht="15" customHeight="1">
      <c r="A8" s="68">
        <v>17</v>
      </c>
      <c r="B8" s="68">
        <v>8</v>
      </c>
      <c r="C8" s="68">
        <v>15</v>
      </c>
      <c r="D8" s="197" t="s">
        <v>728</v>
      </c>
      <c r="E8" s="69">
        <v>480</v>
      </c>
      <c r="F8" s="35"/>
      <c r="G8" s="3">
        <f t="shared" ref="G8:G24" si="0">G7+E8-F8</f>
        <v>480</v>
      </c>
      <c r="H8" s="2" t="s">
        <v>686</v>
      </c>
      <c r="I8" s="5"/>
      <c r="J8" s="6"/>
    </row>
    <row r="9" spans="1:10" s="7" customFormat="1" ht="15" customHeight="1">
      <c r="A9" s="68">
        <v>17</v>
      </c>
      <c r="B9" s="68">
        <v>9</v>
      </c>
      <c r="C9" s="68">
        <v>30</v>
      </c>
      <c r="D9" s="197" t="s">
        <v>806</v>
      </c>
      <c r="E9" s="69"/>
      <c r="F9" s="35">
        <v>480</v>
      </c>
      <c r="G9" s="3">
        <f t="shared" si="0"/>
        <v>0</v>
      </c>
      <c r="H9" s="2"/>
      <c r="I9" s="45"/>
      <c r="J9" s="6" t="s">
        <v>780</v>
      </c>
    </row>
    <row r="10" spans="1:10" s="7" customFormat="1" ht="15" customHeight="1">
      <c r="A10" s="68"/>
      <c r="B10" s="68"/>
      <c r="C10" s="68"/>
      <c r="D10" s="45"/>
      <c r="E10" s="69"/>
      <c r="F10" s="35"/>
      <c r="G10" s="3">
        <f t="shared" si="0"/>
        <v>0</v>
      </c>
      <c r="H10" s="45"/>
      <c r="I10" s="45"/>
      <c r="J10" s="68"/>
    </row>
    <row r="11" spans="1:10" s="7" customFormat="1" ht="15" customHeight="1">
      <c r="A11" s="6"/>
      <c r="B11" s="6"/>
      <c r="C11" s="6"/>
      <c r="D11" s="45"/>
      <c r="E11" s="4"/>
      <c r="F11" s="35"/>
      <c r="G11" s="3">
        <f t="shared" si="0"/>
        <v>0</v>
      </c>
      <c r="H11" s="2"/>
      <c r="I11" s="13"/>
      <c r="J11" s="6"/>
    </row>
    <row r="12" spans="1:10" s="7" customFormat="1" ht="15" customHeight="1">
      <c r="A12" s="68"/>
      <c r="B12" s="68"/>
      <c r="C12" s="68"/>
      <c r="D12" s="45"/>
      <c r="E12" s="69"/>
      <c r="F12" s="35"/>
      <c r="G12" s="3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69"/>
      <c r="F13" s="35"/>
      <c r="G13" s="3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69"/>
      <c r="F14" s="35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69"/>
      <c r="F15" s="35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69"/>
      <c r="F16" s="35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69"/>
      <c r="F17" s="35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69"/>
      <c r="F18" s="35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69"/>
      <c r="F19" s="35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69"/>
      <c r="F20" s="35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69"/>
      <c r="F21" s="35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69"/>
      <c r="F22" s="35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69"/>
      <c r="F23" s="35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69"/>
      <c r="F24" s="35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69">
        <f>SUM(E4:E24)</f>
        <v>2680</v>
      </c>
      <c r="F25" s="35">
        <f>SUM(F4:F24)</f>
        <v>2680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2680</v>
      </c>
      <c r="E26" s="11"/>
      <c r="F26" s="11"/>
      <c r="G26" s="16"/>
      <c r="H26" s="11"/>
      <c r="I26" s="11"/>
      <c r="J26" s="11"/>
    </row>
    <row r="27" spans="1:10" s="7" customFormat="1" ht="15" customHeight="1">
      <c r="A27" s="11"/>
      <c r="B27" s="11"/>
      <c r="C27" s="66" t="s">
        <v>8</v>
      </c>
      <c r="D27" s="72">
        <f>F25</f>
        <v>2680</v>
      </c>
      <c r="E27" s="11" t="s">
        <v>35</v>
      </c>
      <c r="F27" s="11" t="s">
        <v>208</v>
      </c>
      <c r="G27" s="8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160</v>
      </c>
      <c r="G28" s="16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8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113</v>
      </c>
      <c r="E30" s="11" t="s">
        <v>11</v>
      </c>
      <c r="F30" s="11" t="s">
        <v>117</v>
      </c>
      <c r="G30" s="8"/>
      <c r="H30" s="65"/>
      <c r="I30" s="65"/>
      <c r="J30" s="65"/>
    </row>
    <row r="31" spans="1:10" s="7" customFormat="1" ht="24.95" customHeight="1">
      <c r="C31" s="10"/>
      <c r="E31" s="23"/>
      <c r="G31" s="8"/>
      <c r="H31" s="18"/>
      <c r="I31" s="18"/>
      <c r="J31" s="18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31"/>
  <sheetViews>
    <sheetView workbookViewId="0">
      <selection sqref="A1:J1"/>
    </sheetView>
  </sheetViews>
  <sheetFormatPr defaultRowHeight="14.25"/>
  <cols>
    <col min="1" max="1" width="4.875" customWidth="1"/>
    <col min="2" max="2" width="4.5" customWidth="1"/>
    <col min="3" max="3" width="5.25" customWidth="1"/>
    <col min="4" max="4" width="30.5" customWidth="1"/>
    <col min="5" max="5" width="9.375" bestFit="1" customWidth="1"/>
    <col min="6" max="6" width="14.875" style="73" customWidth="1"/>
    <col min="8" max="8" width="9.625" customWidth="1"/>
    <col min="9" max="9" width="8.125" customWidth="1"/>
    <col min="10" max="10" width="50.12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220</v>
      </c>
      <c r="E2" s="11" t="s">
        <v>39</v>
      </c>
      <c r="F2" s="66" t="s">
        <v>180</v>
      </c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184">
        <v>16</v>
      </c>
      <c r="B5" s="184">
        <v>10</v>
      </c>
      <c r="C5" s="184">
        <v>10</v>
      </c>
      <c r="D5" s="185" t="s">
        <v>344</v>
      </c>
      <c r="E5" s="222">
        <v>2100</v>
      </c>
      <c r="F5" s="217">
        <v>2100</v>
      </c>
      <c r="G5" s="215">
        <f>E5-F5</f>
        <v>0</v>
      </c>
      <c r="H5" s="185"/>
      <c r="I5" s="185"/>
      <c r="J5" s="221"/>
    </row>
    <row r="6" spans="1:10" s="7" customFormat="1" ht="15" customHeight="1">
      <c r="A6" s="199">
        <v>17</v>
      </c>
      <c r="B6" s="199">
        <v>3</v>
      </c>
      <c r="C6" s="199">
        <v>4</v>
      </c>
      <c r="D6" s="197" t="s">
        <v>441</v>
      </c>
      <c r="E6" s="69">
        <v>1200</v>
      </c>
      <c r="F6" s="112"/>
      <c r="G6" s="3">
        <f t="shared" ref="G6:G24" si="0">G5+E6-F6</f>
        <v>1200</v>
      </c>
      <c r="H6" s="45"/>
      <c r="I6" s="45"/>
      <c r="J6" s="68"/>
    </row>
    <row r="7" spans="1:10" s="7" customFormat="1" ht="15" customHeight="1">
      <c r="A7" s="68">
        <v>17</v>
      </c>
      <c r="B7" s="68">
        <v>4</v>
      </c>
      <c r="C7" s="68">
        <v>14</v>
      </c>
      <c r="D7" s="2" t="s">
        <v>548</v>
      </c>
      <c r="E7" s="69"/>
      <c r="F7" s="112">
        <v>600</v>
      </c>
      <c r="G7" s="3">
        <f>G6+E7-F7</f>
        <v>600</v>
      </c>
      <c r="H7" s="45"/>
      <c r="I7" s="45"/>
      <c r="J7" s="68"/>
    </row>
    <row r="8" spans="1:10" s="7" customFormat="1" ht="15" customHeight="1">
      <c r="A8" s="128">
        <v>17</v>
      </c>
      <c r="B8" s="128">
        <v>10</v>
      </c>
      <c r="C8" s="128">
        <v>6</v>
      </c>
      <c r="D8" s="53" t="s">
        <v>860</v>
      </c>
      <c r="E8" s="69"/>
      <c r="F8" s="112"/>
      <c r="G8" s="3">
        <f>G7+E8-F8</f>
        <v>600</v>
      </c>
      <c r="H8" s="45"/>
      <c r="I8" s="71"/>
      <c r="J8" s="128" t="s">
        <v>858</v>
      </c>
    </row>
    <row r="9" spans="1:10" s="7" customFormat="1" ht="15" customHeight="1">
      <c r="A9" s="68">
        <v>17</v>
      </c>
      <c r="B9" s="68">
        <v>10</v>
      </c>
      <c r="C9" s="68">
        <v>13</v>
      </c>
      <c r="D9" s="2" t="s">
        <v>862</v>
      </c>
      <c r="E9" s="69"/>
      <c r="F9" s="112">
        <v>600</v>
      </c>
      <c r="G9" s="3">
        <f t="shared" si="0"/>
        <v>0</v>
      </c>
      <c r="H9" s="45"/>
      <c r="I9" s="45"/>
      <c r="J9" s="68"/>
    </row>
    <row r="10" spans="1:10" s="7" customFormat="1" ht="15" customHeight="1">
      <c r="A10" s="68"/>
      <c r="B10" s="68"/>
      <c r="C10" s="68"/>
      <c r="D10" s="45"/>
      <c r="E10" s="69"/>
      <c r="F10" s="134"/>
      <c r="G10" s="3">
        <f t="shared" si="0"/>
        <v>0</v>
      </c>
      <c r="H10" s="2"/>
      <c r="I10" s="5"/>
      <c r="J10" s="6"/>
    </row>
    <row r="11" spans="1:10" s="7" customFormat="1" ht="15" customHeight="1">
      <c r="A11" s="68"/>
      <c r="B11" s="68"/>
      <c r="C11" s="68"/>
      <c r="D11" s="2"/>
      <c r="E11" s="69"/>
      <c r="F11" s="112"/>
      <c r="G11" s="3">
        <f t="shared" si="0"/>
        <v>0</v>
      </c>
      <c r="H11" s="68"/>
      <c r="I11" s="45"/>
    </row>
    <row r="12" spans="1:10" s="7" customFormat="1" ht="15" customHeight="1">
      <c r="A12" s="68"/>
      <c r="B12" s="68"/>
      <c r="C12" s="68"/>
      <c r="D12" s="2"/>
      <c r="E12" s="69"/>
      <c r="F12" s="112"/>
      <c r="G12" s="3">
        <f t="shared" si="0"/>
        <v>0</v>
      </c>
      <c r="H12" s="2"/>
      <c r="I12" s="45"/>
      <c r="J12" s="6"/>
    </row>
    <row r="13" spans="1:10" s="7" customFormat="1" ht="15" customHeight="1">
      <c r="A13" s="68"/>
      <c r="B13" s="68"/>
      <c r="C13" s="68"/>
      <c r="D13" s="2"/>
      <c r="E13" s="69"/>
      <c r="F13" s="112"/>
      <c r="G13" s="3">
        <f>G12+E13-F13</f>
        <v>0</v>
      </c>
      <c r="H13" s="68"/>
      <c r="I13" s="45"/>
    </row>
    <row r="14" spans="1:10" s="7" customFormat="1" ht="15" customHeight="1">
      <c r="A14" s="6"/>
      <c r="B14" s="6"/>
      <c r="C14" s="6"/>
      <c r="D14" s="2"/>
      <c r="E14" s="4"/>
      <c r="F14" s="92"/>
      <c r="G14" s="3">
        <f>G13+E14-F14</f>
        <v>0</v>
      </c>
      <c r="H14" s="2"/>
      <c r="I14" s="13"/>
      <c r="J14" s="6"/>
    </row>
    <row r="15" spans="1:10" s="7" customFormat="1" ht="15" customHeight="1">
      <c r="A15" s="68"/>
      <c r="B15" s="68"/>
      <c r="C15" s="68"/>
      <c r="D15" s="45"/>
      <c r="E15" s="69"/>
      <c r="F15" s="112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69"/>
      <c r="F16" s="112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69"/>
      <c r="F17" s="112"/>
      <c r="G17" s="3">
        <f t="shared" si="0"/>
        <v>0</v>
      </c>
      <c r="H17" s="45"/>
      <c r="I17" s="45"/>
      <c r="J17" s="26"/>
    </row>
    <row r="18" spans="1:10" s="7" customFormat="1" ht="15" customHeight="1">
      <c r="A18" s="68"/>
      <c r="B18" s="68"/>
      <c r="C18" s="68"/>
      <c r="D18" s="45"/>
      <c r="E18" s="69"/>
      <c r="F18" s="112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69"/>
      <c r="F19" s="112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69"/>
      <c r="F20" s="112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69"/>
      <c r="F21" s="112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69"/>
      <c r="F22" s="112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69"/>
      <c r="F23" s="112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69"/>
      <c r="F24" s="112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69">
        <f>SUM(E4:E24)</f>
        <v>3300</v>
      </c>
      <c r="F25" s="112">
        <f>SUM(F4:F24)</f>
        <v>3300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3300</v>
      </c>
      <c r="E26" s="11"/>
      <c r="F26" s="11"/>
      <c r="G26" s="11"/>
      <c r="H26" s="11"/>
      <c r="I26" s="11"/>
      <c r="J26" s="11"/>
    </row>
    <row r="27" spans="1:10" s="7" customFormat="1" ht="18.75" customHeight="1">
      <c r="A27" s="11"/>
      <c r="B27" s="11"/>
      <c r="C27" s="66" t="s">
        <v>8</v>
      </c>
      <c r="D27" s="72">
        <f>F25</f>
        <v>3300</v>
      </c>
      <c r="E27" s="11" t="s">
        <v>35</v>
      </c>
      <c r="F27" s="65" t="s">
        <v>275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221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165</v>
      </c>
      <c r="E30" s="11" t="s">
        <v>11</v>
      </c>
      <c r="F30" s="11" t="s">
        <v>117</v>
      </c>
      <c r="G30" s="65"/>
      <c r="H30" s="65"/>
      <c r="I30" s="65"/>
      <c r="J30" s="65"/>
    </row>
    <row r="31" spans="1:10" s="7" customFormat="1" ht="24.95" customHeight="1">
      <c r="C31" s="10"/>
      <c r="E31" s="23"/>
      <c r="F31" s="11"/>
      <c r="G31" s="18"/>
      <c r="H31" s="18"/>
      <c r="I31" s="18"/>
      <c r="J31" s="18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" right="0.7" top="0.75" bottom="0.75" header="0.3" footer="0.3"/>
  <pageSetup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A1:J30"/>
  <sheetViews>
    <sheetView workbookViewId="0">
      <selection activeCell="D9" sqref="D9"/>
    </sheetView>
  </sheetViews>
  <sheetFormatPr defaultRowHeight="14.25"/>
  <cols>
    <col min="1" max="1" width="4.375" customWidth="1"/>
    <col min="2" max="2" width="3.5" customWidth="1"/>
    <col min="3" max="3" width="3.875" customWidth="1"/>
    <col min="4" max="4" width="24.75" customWidth="1"/>
    <col min="5" max="5" width="10.625" customWidth="1"/>
    <col min="6" max="6" width="11.875" customWidth="1"/>
    <col min="8" max="8" width="12.625" customWidth="1"/>
    <col min="10" max="10" width="52.7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222</v>
      </c>
      <c r="E2" s="11" t="s">
        <v>39</v>
      </c>
      <c r="F2" s="66" t="s">
        <v>194</v>
      </c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184">
        <v>16</v>
      </c>
      <c r="B5" s="184">
        <v>10</v>
      </c>
      <c r="C5" s="184">
        <v>10</v>
      </c>
      <c r="D5" s="185" t="s">
        <v>344</v>
      </c>
      <c r="E5" s="222">
        <v>1800</v>
      </c>
      <c r="F5" s="187">
        <v>1800</v>
      </c>
      <c r="G5" s="215">
        <f>E5-F5</f>
        <v>0</v>
      </c>
      <c r="H5" s="185"/>
      <c r="I5" s="185"/>
      <c r="J5" s="221"/>
    </row>
    <row r="6" spans="1:10" s="7" customFormat="1" ht="15" customHeight="1">
      <c r="A6" s="199">
        <v>17</v>
      </c>
      <c r="B6" s="199">
        <v>3</v>
      </c>
      <c r="C6" s="199">
        <v>10</v>
      </c>
      <c r="D6" s="197" t="s">
        <v>458</v>
      </c>
      <c r="E6" s="4">
        <v>600</v>
      </c>
      <c r="F6" s="35"/>
      <c r="G6" s="40">
        <f>G5+E6-F6</f>
        <v>600</v>
      </c>
      <c r="H6" s="2"/>
      <c r="I6" s="13"/>
      <c r="J6" s="6"/>
    </row>
    <row r="7" spans="1:10" s="7" customFormat="1" ht="15" customHeight="1">
      <c r="A7" s="68">
        <v>17</v>
      </c>
      <c r="B7" s="68">
        <v>1</v>
      </c>
      <c r="C7" s="68">
        <v>14</v>
      </c>
      <c r="D7" s="45" t="s">
        <v>549</v>
      </c>
      <c r="E7" s="69"/>
      <c r="F7" s="35">
        <v>600</v>
      </c>
      <c r="G7" s="3">
        <f>G6+E7-F7</f>
        <v>0</v>
      </c>
      <c r="H7" s="2"/>
      <c r="I7" s="5"/>
      <c r="J7" s="6"/>
    </row>
    <row r="8" spans="1:10" s="7" customFormat="1" ht="15" customHeight="1">
      <c r="A8" s="68">
        <v>17</v>
      </c>
      <c r="B8" s="68">
        <v>8</v>
      </c>
      <c r="C8" s="68">
        <v>17</v>
      </c>
      <c r="D8" s="45" t="s">
        <v>729</v>
      </c>
      <c r="E8" s="4">
        <v>600</v>
      </c>
      <c r="F8" s="35"/>
      <c r="G8" s="3">
        <f t="shared" ref="G8:G24" si="0">G7+E8-F8</f>
        <v>600</v>
      </c>
      <c r="H8" s="2"/>
      <c r="I8" s="45"/>
      <c r="J8" s="68"/>
    </row>
    <row r="9" spans="1:10" s="7" customFormat="1" ht="15" customHeight="1">
      <c r="A9" s="68">
        <v>17</v>
      </c>
      <c r="B9" s="68">
        <v>9</v>
      </c>
      <c r="C9" s="68">
        <v>30</v>
      </c>
      <c r="D9" s="45" t="s">
        <v>807</v>
      </c>
      <c r="E9" s="69"/>
      <c r="F9" s="35">
        <v>600</v>
      </c>
      <c r="G9" s="3">
        <f t="shared" si="0"/>
        <v>0</v>
      </c>
      <c r="H9" s="2"/>
      <c r="I9" s="45"/>
      <c r="J9" s="6" t="s">
        <v>780</v>
      </c>
    </row>
    <row r="10" spans="1:10" s="7" customFormat="1" ht="15" customHeight="1">
      <c r="A10" s="6"/>
      <c r="B10" s="6"/>
      <c r="C10" s="6"/>
      <c r="D10" s="45"/>
      <c r="E10" s="4"/>
      <c r="F10" s="35"/>
      <c r="G10" s="40">
        <f t="shared" si="0"/>
        <v>0</v>
      </c>
      <c r="H10" s="2"/>
      <c r="I10" s="13"/>
      <c r="J10" s="6"/>
    </row>
    <row r="11" spans="1:10" s="7" customFormat="1" ht="15" customHeight="1">
      <c r="A11" s="68"/>
      <c r="B11" s="68"/>
      <c r="C11" s="68"/>
      <c r="D11" s="45"/>
      <c r="E11" s="69"/>
      <c r="F11" s="35"/>
      <c r="G11" s="3">
        <f t="shared" si="0"/>
        <v>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69"/>
      <c r="F12" s="35"/>
      <c r="G12" s="3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69"/>
      <c r="F13" s="35"/>
      <c r="G13" s="3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69"/>
      <c r="F14" s="35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69"/>
      <c r="F15" s="35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69"/>
      <c r="F16" s="35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69"/>
      <c r="F17" s="35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69"/>
      <c r="F18" s="35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69"/>
      <c r="F19" s="35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69"/>
      <c r="F20" s="35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69"/>
      <c r="F21" s="35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69"/>
      <c r="F22" s="35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69"/>
      <c r="F23" s="35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69"/>
      <c r="F24" s="35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2"/>
      <c r="E25" s="69">
        <f>SUM(E4:E24)</f>
        <v>3000</v>
      </c>
      <c r="F25" s="35">
        <f>SUM(F4:F24)</f>
        <v>3000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3000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6" t="s">
        <v>8</v>
      </c>
      <c r="D27" s="72">
        <f>F25</f>
        <v>3000</v>
      </c>
      <c r="E27" s="11" t="s">
        <v>35</v>
      </c>
      <c r="F27" s="65" t="s">
        <v>244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160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117</v>
      </c>
      <c r="E30" s="11" t="s">
        <v>11</v>
      </c>
      <c r="F30" s="11" t="s">
        <v>113</v>
      </c>
      <c r="G30" s="65"/>
      <c r="H30" s="65"/>
      <c r="I30" s="65"/>
      <c r="J30" s="65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0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30"/>
  <sheetViews>
    <sheetView workbookViewId="0">
      <selection sqref="A1:J1"/>
    </sheetView>
  </sheetViews>
  <sheetFormatPr defaultRowHeight="14.25"/>
  <cols>
    <col min="1" max="1" width="4.625" customWidth="1"/>
    <col min="2" max="2" width="3.75" customWidth="1"/>
    <col min="3" max="3" width="4.375" customWidth="1"/>
    <col min="4" max="4" width="27.125" customWidth="1"/>
    <col min="5" max="5" width="9.375" bestFit="1" customWidth="1"/>
    <col min="6" max="6" width="11.75" customWidth="1"/>
    <col min="7" max="7" width="12" customWidth="1"/>
    <col min="8" max="8" width="8.375" customWidth="1"/>
    <col min="10" max="10" width="52.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223</v>
      </c>
      <c r="E2" s="11" t="s">
        <v>39</v>
      </c>
      <c r="F2" s="66" t="s">
        <v>210</v>
      </c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9.5" customHeight="1">
      <c r="A5" s="184">
        <v>16</v>
      </c>
      <c r="B5" s="184">
        <v>10</v>
      </c>
      <c r="C5" s="184">
        <v>10</v>
      </c>
      <c r="D5" s="185" t="s">
        <v>344</v>
      </c>
      <c r="E5" s="222">
        <v>1800</v>
      </c>
      <c r="F5" s="187">
        <v>1800</v>
      </c>
      <c r="G5" s="215">
        <f>E5-F5</f>
        <v>0</v>
      </c>
      <c r="H5" s="209"/>
      <c r="I5" s="185"/>
      <c r="J5" s="185"/>
    </row>
    <row r="6" spans="1:10" s="7" customFormat="1" ht="15" customHeight="1">
      <c r="A6" s="199">
        <v>17</v>
      </c>
      <c r="B6" s="199">
        <v>2</v>
      </c>
      <c r="C6" s="199">
        <v>19</v>
      </c>
      <c r="D6" s="197" t="s">
        <v>432</v>
      </c>
      <c r="E6" s="69">
        <v>600</v>
      </c>
      <c r="F6" s="35"/>
      <c r="G6" s="3">
        <f>G5+E6-F6</f>
        <v>600</v>
      </c>
      <c r="H6" s="2" t="s">
        <v>433</v>
      </c>
      <c r="I6" s="13"/>
      <c r="J6" s="6"/>
    </row>
    <row r="7" spans="1:10" s="7" customFormat="1" ht="15" customHeight="1">
      <c r="A7" s="68">
        <v>17</v>
      </c>
      <c r="B7" s="68">
        <v>4</v>
      </c>
      <c r="C7" s="68">
        <v>14</v>
      </c>
      <c r="D7" s="45" t="s">
        <v>550</v>
      </c>
      <c r="E7" s="69"/>
      <c r="F7" s="35">
        <v>600</v>
      </c>
      <c r="G7" s="3">
        <f>G6+E7-F7</f>
        <v>0</v>
      </c>
      <c r="H7" s="2"/>
      <c r="I7" s="5"/>
      <c r="J7" s="6"/>
    </row>
    <row r="8" spans="1:10" s="7" customFormat="1" ht="15" customHeight="1">
      <c r="A8" s="68">
        <v>17</v>
      </c>
      <c r="B8" s="68">
        <v>8</v>
      </c>
      <c r="C8" s="68">
        <v>18</v>
      </c>
      <c r="D8" s="45" t="s">
        <v>730</v>
      </c>
      <c r="E8" s="69">
        <v>600</v>
      </c>
      <c r="F8" s="35"/>
      <c r="G8" s="3">
        <f t="shared" ref="G8:G24" si="0">G7+E8-F8</f>
        <v>600</v>
      </c>
      <c r="H8" s="2"/>
      <c r="I8" s="45"/>
      <c r="J8" s="68"/>
    </row>
    <row r="9" spans="1:10" s="7" customFormat="1" ht="15" customHeight="1">
      <c r="A9" s="68">
        <v>17</v>
      </c>
      <c r="B9" s="68">
        <v>9</v>
      </c>
      <c r="C9" s="68">
        <v>30</v>
      </c>
      <c r="D9" s="45" t="s">
        <v>808</v>
      </c>
      <c r="E9" s="69"/>
      <c r="F9" s="35">
        <v>600</v>
      </c>
      <c r="G9" s="3">
        <f t="shared" si="0"/>
        <v>0</v>
      </c>
      <c r="H9" s="2"/>
      <c r="I9" s="45"/>
      <c r="J9" s="6" t="s">
        <v>780</v>
      </c>
    </row>
    <row r="10" spans="1:10" s="7" customFormat="1" ht="15" customHeight="1">
      <c r="A10" s="6"/>
      <c r="B10" s="6"/>
      <c r="C10" s="6"/>
      <c r="D10" s="45"/>
      <c r="E10" s="4"/>
      <c r="F10" s="35"/>
      <c r="G10" s="3">
        <f t="shared" si="0"/>
        <v>0</v>
      </c>
      <c r="H10" s="2"/>
      <c r="I10" s="13"/>
      <c r="J10" s="6"/>
    </row>
    <row r="11" spans="1:10" s="7" customFormat="1" ht="15" customHeight="1">
      <c r="A11" s="68"/>
      <c r="B11" s="68"/>
      <c r="C11" s="68"/>
      <c r="D11" s="45"/>
      <c r="E11" s="69"/>
      <c r="F11" s="35"/>
      <c r="G11" s="3">
        <f t="shared" si="0"/>
        <v>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69"/>
      <c r="F12" s="35"/>
      <c r="G12" s="3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69"/>
      <c r="F13" s="35"/>
      <c r="G13" s="3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69"/>
      <c r="F14" s="35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69"/>
      <c r="F15" s="35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69"/>
      <c r="F16" s="35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69"/>
      <c r="F17" s="35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69"/>
      <c r="F18" s="35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69"/>
      <c r="F19" s="35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69"/>
      <c r="F20" s="35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69"/>
      <c r="F21" s="35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69"/>
      <c r="F22" s="35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69"/>
      <c r="F23" s="35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69"/>
      <c r="F24" s="35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69">
        <f>SUM(E4:E24)</f>
        <v>3000</v>
      </c>
      <c r="F25" s="35">
        <f>SUM(F4:F24)</f>
        <v>3000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3000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6" t="s">
        <v>8</v>
      </c>
      <c r="D27" s="72">
        <f>F25</f>
        <v>3000</v>
      </c>
      <c r="E27" s="11" t="s">
        <v>35</v>
      </c>
      <c r="F27" s="65" t="s">
        <v>551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160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132</v>
      </c>
      <c r="B30" s="325"/>
      <c r="C30" s="325"/>
      <c r="D30" s="11" t="s">
        <v>117</v>
      </c>
      <c r="E30" s="11" t="s">
        <v>11</v>
      </c>
      <c r="F30" s="11" t="s">
        <v>113</v>
      </c>
      <c r="G30" s="65"/>
      <c r="H30" s="65"/>
      <c r="I30" s="65"/>
      <c r="J30" s="65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30"/>
  <sheetViews>
    <sheetView topLeftCell="A28" workbookViewId="0">
      <selection activeCell="E13" sqref="E13"/>
    </sheetView>
  </sheetViews>
  <sheetFormatPr defaultRowHeight="14.25"/>
  <cols>
    <col min="1" max="1" width="3.5" customWidth="1"/>
    <col min="2" max="2" width="2.75" customWidth="1"/>
    <col min="3" max="3" width="3.125" customWidth="1"/>
    <col min="4" max="4" width="30.75" customWidth="1"/>
    <col min="5" max="5" width="9.375" bestFit="1" customWidth="1"/>
    <col min="6" max="6" width="14.125" customWidth="1"/>
    <col min="8" max="8" width="12.625" customWidth="1"/>
    <col min="10" max="10" width="48.37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224</v>
      </c>
      <c r="E2" s="11" t="s">
        <v>39</v>
      </c>
      <c r="F2" s="66" t="s">
        <v>211</v>
      </c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184">
        <v>16</v>
      </c>
      <c r="B5" s="184">
        <v>10</v>
      </c>
      <c r="C5" s="184">
        <v>10</v>
      </c>
      <c r="D5" s="185" t="s">
        <v>344</v>
      </c>
      <c r="E5" s="208">
        <v>2700</v>
      </c>
      <c r="F5" s="187">
        <v>1200</v>
      </c>
      <c r="G5" s="215">
        <f>E5-F5</f>
        <v>1500</v>
      </c>
      <c r="H5" s="209"/>
      <c r="I5" s="185"/>
      <c r="J5" s="231" t="s">
        <v>350</v>
      </c>
    </row>
    <row r="6" spans="1:10" s="7" customFormat="1" ht="15" customHeight="1">
      <c r="A6" s="199">
        <v>16</v>
      </c>
      <c r="B6" s="199">
        <v>11</v>
      </c>
      <c r="C6" s="199">
        <v>2</v>
      </c>
      <c r="D6" s="197" t="s">
        <v>382</v>
      </c>
      <c r="F6" s="102">
        <v>900</v>
      </c>
      <c r="G6" s="3">
        <f>G5+E6-F6</f>
        <v>600</v>
      </c>
      <c r="H6" s="2"/>
      <c r="I6" s="5"/>
      <c r="J6" s="170" t="s">
        <v>383</v>
      </c>
    </row>
    <row r="7" spans="1:10" s="7" customFormat="1" ht="15" customHeight="1">
      <c r="A7" s="68">
        <v>17</v>
      </c>
      <c r="B7" s="6">
        <v>7</v>
      </c>
      <c r="C7" s="6">
        <v>14</v>
      </c>
      <c r="D7" s="197" t="s">
        <v>660</v>
      </c>
      <c r="E7" s="4"/>
      <c r="F7" s="35">
        <v>600</v>
      </c>
      <c r="G7" s="3">
        <f t="shared" ref="G7:G24" si="0">G6+E7-F7</f>
        <v>0</v>
      </c>
      <c r="H7" s="2"/>
      <c r="I7" s="13"/>
      <c r="J7" s="6" t="s">
        <v>661</v>
      </c>
    </row>
    <row r="8" spans="1:10" s="7" customFormat="1" ht="15" customHeight="1">
      <c r="A8" s="68">
        <v>17</v>
      </c>
      <c r="B8" s="68">
        <v>9</v>
      </c>
      <c r="C8" s="68">
        <v>7</v>
      </c>
      <c r="D8" s="2" t="s">
        <v>749</v>
      </c>
      <c r="E8" s="4">
        <v>600</v>
      </c>
      <c r="F8" s="35"/>
      <c r="G8" s="3">
        <f t="shared" si="0"/>
        <v>600</v>
      </c>
      <c r="H8" s="2"/>
      <c r="I8" s="45"/>
      <c r="J8" s="26" t="s">
        <v>661</v>
      </c>
    </row>
    <row r="9" spans="1:10" s="7" customFormat="1" ht="15" customHeight="1">
      <c r="A9" s="68">
        <v>17</v>
      </c>
      <c r="B9" s="68">
        <v>9</v>
      </c>
      <c r="C9" s="68">
        <v>15</v>
      </c>
      <c r="D9" s="45" t="s">
        <v>756</v>
      </c>
      <c r="E9" s="4"/>
      <c r="F9" s="35">
        <v>600</v>
      </c>
      <c r="G9" s="3">
        <f t="shared" si="0"/>
        <v>0</v>
      </c>
      <c r="H9" s="45"/>
      <c r="I9" s="45"/>
      <c r="J9" s="26" t="s">
        <v>661</v>
      </c>
    </row>
    <row r="10" spans="1:10" s="7" customFormat="1" ht="15" customHeight="1">
      <c r="A10" s="68"/>
      <c r="B10" s="68"/>
      <c r="C10" s="68"/>
      <c r="D10" s="45"/>
      <c r="E10" s="4"/>
      <c r="F10" s="84"/>
      <c r="G10" s="3">
        <f t="shared" si="0"/>
        <v>0</v>
      </c>
      <c r="H10" s="45"/>
      <c r="I10" s="45"/>
      <c r="J10" s="68"/>
    </row>
    <row r="11" spans="1:10" s="7" customFormat="1" ht="15" customHeight="1">
      <c r="A11" s="68"/>
      <c r="B11" s="68"/>
      <c r="C11" s="68"/>
      <c r="D11" s="45"/>
      <c r="E11" s="4"/>
      <c r="F11" s="35"/>
      <c r="G11" s="3">
        <f t="shared" si="0"/>
        <v>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4"/>
      <c r="F12" s="35"/>
      <c r="G12" s="3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4"/>
      <c r="F13" s="35"/>
      <c r="G13" s="3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4"/>
      <c r="F14" s="35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4"/>
      <c r="F15" s="35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4"/>
      <c r="F16" s="35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4"/>
      <c r="F17" s="35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4"/>
      <c r="F18" s="35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4"/>
      <c r="F19" s="35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4"/>
      <c r="F20" s="35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4"/>
      <c r="F21" s="35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4"/>
      <c r="F22" s="35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4"/>
      <c r="F23" s="35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4"/>
      <c r="F24" s="35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4">
        <f>SUM(E4:E24)</f>
        <v>3300</v>
      </c>
      <c r="F25" s="35">
        <f>SUM(F4:F24)</f>
        <v>3300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3300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6" t="s">
        <v>8</v>
      </c>
      <c r="D27" s="72">
        <f>F25</f>
        <v>3300</v>
      </c>
      <c r="E27" s="11" t="s">
        <v>35</v>
      </c>
      <c r="F27" s="65" t="s">
        <v>233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225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113</v>
      </c>
      <c r="E30" s="11" t="s">
        <v>11</v>
      </c>
      <c r="F30" s="11" t="s">
        <v>117</v>
      </c>
      <c r="G30" s="65"/>
      <c r="H30" s="65"/>
      <c r="I30" s="65"/>
      <c r="J30" s="65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41"/>
  <sheetViews>
    <sheetView workbookViewId="0">
      <selection activeCell="D9" sqref="D9"/>
    </sheetView>
  </sheetViews>
  <sheetFormatPr defaultRowHeight="12"/>
  <cols>
    <col min="1" max="2" width="2.875" style="7" customWidth="1"/>
    <col min="3" max="3" width="2.875" style="10" customWidth="1"/>
    <col min="4" max="4" width="27.5" style="7" customWidth="1"/>
    <col min="5" max="5" width="10.5" style="7" customWidth="1"/>
    <col min="6" max="6" width="12.125" style="7" customWidth="1"/>
    <col min="7" max="7" width="9.875" style="7" customWidth="1"/>
    <col min="8" max="8" width="7.375" style="7" customWidth="1"/>
    <col min="9" max="9" width="6.875" style="7" customWidth="1"/>
    <col min="10" max="10" width="61.5" style="7" customWidth="1"/>
    <col min="11" max="16384" width="9" style="7"/>
  </cols>
  <sheetData>
    <row r="1" spans="1:10" ht="30.75" customHeight="1">
      <c r="A1" s="308" t="s">
        <v>40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25" customHeight="1">
      <c r="A2" s="309" t="s">
        <v>41</v>
      </c>
      <c r="B2" s="309"/>
      <c r="C2" s="309"/>
      <c r="D2" s="12" t="s">
        <v>138</v>
      </c>
      <c r="E2" s="16" t="s">
        <v>39</v>
      </c>
      <c r="F2" s="9" t="s">
        <v>59</v>
      </c>
      <c r="G2" s="11"/>
      <c r="H2" s="25"/>
      <c r="I2" s="25"/>
    </row>
    <row r="3" spans="1:10" ht="12" customHeight="1">
      <c r="A3" s="313" t="s">
        <v>43</v>
      </c>
      <c r="B3" s="313"/>
      <c r="C3" s="313"/>
      <c r="D3" s="310" t="s">
        <v>44</v>
      </c>
      <c r="E3" s="310" t="s">
        <v>45</v>
      </c>
      <c r="F3" s="310" t="s">
        <v>46</v>
      </c>
      <c r="G3" s="310" t="s">
        <v>47</v>
      </c>
      <c r="H3" s="310" t="s">
        <v>0</v>
      </c>
      <c r="I3" s="310" t="s">
        <v>1</v>
      </c>
      <c r="J3" s="310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1"/>
      <c r="E4" s="311"/>
      <c r="F4" s="311"/>
      <c r="G4" s="311"/>
      <c r="H4" s="311"/>
      <c r="I4" s="311"/>
      <c r="J4" s="311"/>
    </row>
    <row r="5" spans="1:10" ht="14.25" customHeight="1">
      <c r="A5" s="184">
        <v>16</v>
      </c>
      <c r="B5" s="184">
        <v>10</v>
      </c>
      <c r="C5" s="184">
        <v>10</v>
      </c>
      <c r="D5" s="185" t="s">
        <v>342</v>
      </c>
      <c r="E5" s="208">
        <v>3000</v>
      </c>
      <c r="F5" s="187">
        <v>3000</v>
      </c>
      <c r="G5" s="188">
        <f>E5-F5</f>
        <v>0</v>
      </c>
      <c r="H5" s="209"/>
      <c r="I5" s="210"/>
      <c r="J5" s="183" t="s">
        <v>347</v>
      </c>
    </row>
    <row r="6" spans="1:10" ht="14.25" customHeight="1">
      <c r="A6" s="199">
        <v>17</v>
      </c>
      <c r="B6" s="199">
        <v>3</v>
      </c>
      <c r="C6" s="199">
        <v>4</v>
      </c>
      <c r="D6" s="197" t="s">
        <v>448</v>
      </c>
      <c r="E6" s="4">
        <v>1200</v>
      </c>
      <c r="F6" s="35"/>
      <c r="G6" s="40">
        <f t="shared" ref="G6:G24" si="0">G5+E6-F6</f>
        <v>1200</v>
      </c>
      <c r="H6" s="2"/>
      <c r="I6" s="5"/>
      <c r="J6" s="6"/>
    </row>
    <row r="7" spans="1:10" ht="14.25" customHeight="1">
      <c r="A7" s="6">
        <v>17</v>
      </c>
      <c r="B7" s="6">
        <v>3</v>
      </c>
      <c r="C7" s="6">
        <v>25</v>
      </c>
      <c r="D7" s="45" t="s">
        <v>467</v>
      </c>
      <c r="E7" s="4"/>
      <c r="F7" s="35">
        <v>600</v>
      </c>
      <c r="G7" s="40">
        <f t="shared" si="0"/>
        <v>600</v>
      </c>
      <c r="H7" s="2" t="s">
        <v>468</v>
      </c>
      <c r="I7" s="5"/>
      <c r="J7" s="46" t="s">
        <v>469</v>
      </c>
    </row>
    <row r="8" spans="1:10" ht="14.25" customHeight="1">
      <c r="A8" s="6">
        <v>17</v>
      </c>
      <c r="B8" s="6">
        <v>9</v>
      </c>
      <c r="C8" s="6">
        <v>30</v>
      </c>
      <c r="D8" s="197" t="s">
        <v>779</v>
      </c>
      <c r="E8" s="4"/>
      <c r="F8" s="35">
        <v>600</v>
      </c>
      <c r="G8" s="40">
        <f t="shared" si="0"/>
        <v>0</v>
      </c>
      <c r="H8" s="2"/>
      <c r="I8" s="5"/>
      <c r="J8" s="6" t="s">
        <v>780</v>
      </c>
    </row>
    <row r="9" spans="1:10" ht="14.25" customHeight="1">
      <c r="A9" s="6"/>
      <c r="B9" s="6"/>
      <c r="C9" s="6"/>
      <c r="D9" s="2"/>
      <c r="E9" s="4"/>
      <c r="F9" s="35"/>
      <c r="G9" s="40">
        <f t="shared" si="0"/>
        <v>0</v>
      </c>
      <c r="H9" s="2"/>
      <c r="I9" s="5"/>
      <c r="J9" s="6"/>
    </row>
    <row r="10" spans="1:10" ht="14.25" customHeight="1">
      <c r="A10" s="6"/>
      <c r="B10" s="6"/>
      <c r="C10" s="6"/>
      <c r="D10" s="2"/>
      <c r="E10" s="4"/>
      <c r="F10" s="39"/>
      <c r="G10" s="40">
        <f t="shared" si="0"/>
        <v>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5"/>
      <c r="G11" s="40">
        <f>G10+E11-F11</f>
        <v>0</v>
      </c>
      <c r="H11" s="2"/>
      <c r="I11" s="5"/>
      <c r="J11" s="6"/>
    </row>
    <row r="12" spans="1:10" ht="14.25" customHeight="1">
      <c r="A12" s="6"/>
      <c r="B12" s="6"/>
      <c r="C12" s="6"/>
      <c r="D12" s="2"/>
      <c r="E12" s="4"/>
      <c r="F12" s="35"/>
      <c r="G12" s="40">
        <f>G11+E12-F12</f>
        <v>0</v>
      </c>
      <c r="H12" s="2"/>
      <c r="I12" s="5"/>
      <c r="J12" s="6"/>
    </row>
    <row r="13" spans="1:10" ht="14.25" customHeight="1">
      <c r="A13" s="6"/>
      <c r="B13" s="6"/>
      <c r="C13" s="6"/>
      <c r="D13" s="2"/>
      <c r="E13" s="4"/>
      <c r="F13" s="35"/>
      <c r="G13" s="40">
        <f t="shared" si="0"/>
        <v>0</v>
      </c>
      <c r="H13" s="2"/>
      <c r="I13" s="5"/>
      <c r="J13" s="79"/>
    </row>
    <row r="14" spans="1:10" ht="14.25" customHeight="1">
      <c r="A14" s="6"/>
      <c r="B14" s="6"/>
      <c r="C14" s="6"/>
      <c r="D14" s="2"/>
      <c r="E14" s="4"/>
      <c r="F14" s="35"/>
      <c r="G14" s="40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5"/>
      <c r="G15" s="40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5"/>
      <c r="G16" s="40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5"/>
      <c r="G17" s="40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5"/>
      <c r="G18" s="40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5"/>
      <c r="G19" s="40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5"/>
      <c r="G20" s="40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5"/>
      <c r="G21" s="40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5"/>
      <c r="G22" s="40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5"/>
      <c r="G23" s="40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5"/>
      <c r="G24" s="40">
        <f t="shared" si="0"/>
        <v>0</v>
      </c>
      <c r="H24" s="2"/>
      <c r="I24" s="6"/>
      <c r="J24" s="6"/>
    </row>
    <row r="25" spans="1:10" ht="14.25" customHeight="1">
      <c r="A25" s="315" t="s">
        <v>285</v>
      </c>
      <c r="B25" s="314"/>
      <c r="C25" s="314"/>
      <c r="D25" s="2"/>
      <c r="E25" s="4">
        <f>SUM(E4:E24)</f>
        <v>4200</v>
      </c>
      <c r="F25" s="35">
        <f>SUM(F4:F24)</f>
        <v>4200</v>
      </c>
      <c r="G25" s="40">
        <f>E25-F25</f>
        <v>0</v>
      </c>
      <c r="H25" s="2"/>
      <c r="I25" s="5"/>
      <c r="J25" s="6"/>
    </row>
    <row r="26" spans="1:10" ht="13.5" customHeight="1">
      <c r="C26" s="15" t="s">
        <v>53</v>
      </c>
      <c r="D26" s="14">
        <f>E25</f>
        <v>4200</v>
      </c>
      <c r="F26" s="16"/>
      <c r="H26" s="16"/>
    </row>
    <row r="27" spans="1:10" ht="18.75" customHeight="1">
      <c r="C27" s="15" t="s">
        <v>54</v>
      </c>
      <c r="D27" s="14">
        <f>F25</f>
        <v>4200</v>
      </c>
      <c r="E27" s="16" t="s">
        <v>55</v>
      </c>
      <c r="F27" s="18" t="s">
        <v>474</v>
      </c>
      <c r="G27" s="18"/>
      <c r="H27" s="18"/>
      <c r="I27" s="18"/>
      <c r="J27" s="18" t="s">
        <v>473</v>
      </c>
    </row>
    <row r="28" spans="1:10" ht="14.25" customHeight="1">
      <c r="C28" s="15" t="s">
        <v>56</v>
      </c>
      <c r="D28" s="14">
        <f>G25</f>
        <v>0</v>
      </c>
      <c r="E28" s="15" t="s">
        <v>112</v>
      </c>
      <c r="F28" s="18" t="s">
        <v>115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12" t="s">
        <v>57</v>
      </c>
      <c r="B30" s="312"/>
      <c r="C30" s="312"/>
      <c r="D30" s="7" t="s">
        <v>117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30"/>
  <sheetViews>
    <sheetView workbookViewId="0">
      <selection sqref="A1:J1"/>
    </sheetView>
  </sheetViews>
  <sheetFormatPr defaultRowHeight="14.25"/>
  <cols>
    <col min="1" max="2" width="3.375" customWidth="1"/>
    <col min="3" max="3" width="4.375" customWidth="1"/>
    <col min="4" max="4" width="25" customWidth="1"/>
    <col min="5" max="5" width="9.375" bestFit="1" customWidth="1"/>
    <col min="6" max="6" width="14.25" customWidth="1"/>
    <col min="8" max="8" width="8.75" customWidth="1"/>
    <col min="10" max="10" width="53.2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226</v>
      </c>
      <c r="E2" s="11" t="s">
        <v>39</v>
      </c>
      <c r="F2" s="66" t="s">
        <v>212</v>
      </c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184">
        <v>16</v>
      </c>
      <c r="B5" s="184">
        <v>10</v>
      </c>
      <c r="C5" s="184">
        <v>10</v>
      </c>
      <c r="D5" s="185" t="s">
        <v>344</v>
      </c>
      <c r="E5" s="222">
        <v>1800</v>
      </c>
      <c r="F5" s="187">
        <v>1800</v>
      </c>
      <c r="G5" s="215">
        <f>E5-F5</f>
        <v>0</v>
      </c>
      <c r="H5" s="185"/>
      <c r="I5" s="185"/>
      <c r="J5" s="221"/>
    </row>
    <row r="6" spans="1:10" s="7" customFormat="1" ht="15" customHeight="1">
      <c r="A6" s="199">
        <v>17</v>
      </c>
      <c r="B6" s="199">
        <v>3</v>
      </c>
      <c r="C6" s="199">
        <v>4</v>
      </c>
      <c r="D6" s="197" t="s">
        <v>442</v>
      </c>
      <c r="E6" s="69">
        <v>1200</v>
      </c>
      <c r="F6" s="35"/>
      <c r="G6" s="3">
        <f>G5+E6-F6</f>
        <v>1200</v>
      </c>
      <c r="H6" s="2"/>
      <c r="I6" s="13"/>
      <c r="J6" s="6"/>
    </row>
    <row r="7" spans="1:10" s="7" customFormat="1" ht="15" customHeight="1">
      <c r="A7" s="68">
        <v>17</v>
      </c>
      <c r="B7" s="68">
        <v>4</v>
      </c>
      <c r="C7" s="68">
        <v>14</v>
      </c>
      <c r="D7" s="45" t="s">
        <v>552</v>
      </c>
      <c r="E7" s="69"/>
      <c r="F7" s="35">
        <v>600</v>
      </c>
      <c r="G7" s="3">
        <f>G6+E7-F7</f>
        <v>600</v>
      </c>
      <c r="H7" s="2"/>
      <c r="I7" s="5"/>
      <c r="J7" s="6"/>
    </row>
    <row r="8" spans="1:10" s="7" customFormat="1" ht="15" customHeight="1">
      <c r="A8" s="68">
        <v>17</v>
      </c>
      <c r="B8" s="68">
        <v>9</v>
      </c>
      <c r="C8" s="68">
        <v>30</v>
      </c>
      <c r="D8" s="45" t="s">
        <v>809</v>
      </c>
      <c r="E8" s="69"/>
      <c r="F8" s="35">
        <v>600</v>
      </c>
      <c r="G8" s="3">
        <f>G7+E8-F8</f>
        <v>0</v>
      </c>
      <c r="H8" s="2"/>
      <c r="I8" s="45"/>
      <c r="J8" s="6" t="s">
        <v>780</v>
      </c>
    </row>
    <row r="9" spans="1:10" s="7" customFormat="1" ht="15" customHeight="1">
      <c r="A9" s="68"/>
      <c r="B9" s="68"/>
      <c r="C9" s="68"/>
      <c r="D9" s="45"/>
      <c r="E9" s="4"/>
      <c r="F9" s="35"/>
      <c r="G9" s="3">
        <f>G8+E9-F9</f>
        <v>0</v>
      </c>
      <c r="H9" s="2"/>
      <c r="I9" s="13"/>
      <c r="J9" s="6"/>
    </row>
    <row r="10" spans="1:10" s="7" customFormat="1" ht="15" customHeight="1">
      <c r="A10" s="68"/>
      <c r="B10" s="68"/>
      <c r="C10" s="68"/>
      <c r="D10" s="45"/>
      <c r="E10" s="69"/>
      <c r="F10" s="84"/>
      <c r="G10" s="3">
        <f t="shared" ref="G10:G24" si="0">G9+E10-F10</f>
        <v>0</v>
      </c>
      <c r="H10" s="45"/>
      <c r="I10" s="45"/>
      <c r="J10" s="68"/>
    </row>
    <row r="11" spans="1:10" s="7" customFormat="1" ht="15" customHeight="1">
      <c r="A11" s="68"/>
      <c r="B11" s="68"/>
      <c r="C11" s="68"/>
      <c r="D11" s="45"/>
      <c r="E11" s="69"/>
      <c r="F11" s="35"/>
      <c r="G11" s="3">
        <f t="shared" si="0"/>
        <v>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69"/>
      <c r="F12" s="35"/>
      <c r="G12" s="3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69"/>
      <c r="F13" s="35"/>
      <c r="G13" s="3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69"/>
      <c r="F14" s="35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69"/>
      <c r="F15" s="35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69"/>
      <c r="F16" s="35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69"/>
      <c r="F17" s="35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69"/>
      <c r="F18" s="35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69"/>
      <c r="F19" s="35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69"/>
      <c r="F20" s="35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69"/>
      <c r="F21" s="35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69"/>
      <c r="F22" s="35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69"/>
      <c r="F23" s="35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69"/>
      <c r="F24" s="35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2"/>
      <c r="E25" s="69">
        <f>SUM(E4:E24)</f>
        <v>3000</v>
      </c>
      <c r="F25" s="35">
        <f>SUM(F4:F24)</f>
        <v>3000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3000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6" t="s">
        <v>8</v>
      </c>
      <c r="D27" s="72">
        <f>F25</f>
        <v>3000</v>
      </c>
      <c r="E27" s="11" t="s">
        <v>35</v>
      </c>
      <c r="F27" s="65" t="s">
        <v>230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124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113</v>
      </c>
      <c r="E30" s="11" t="s">
        <v>11</v>
      </c>
      <c r="F30" s="11" t="s">
        <v>117</v>
      </c>
      <c r="G30" s="65"/>
      <c r="H30" s="65"/>
      <c r="I30" s="65"/>
      <c r="J30" s="65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33"/>
  <sheetViews>
    <sheetView workbookViewId="0">
      <selection sqref="A1:J1"/>
    </sheetView>
  </sheetViews>
  <sheetFormatPr defaultRowHeight="14.25"/>
  <cols>
    <col min="1" max="1" width="4.125" customWidth="1"/>
    <col min="2" max="2" width="3.875" customWidth="1"/>
    <col min="3" max="3" width="4.125" customWidth="1"/>
    <col min="4" max="4" width="34" customWidth="1"/>
    <col min="5" max="5" width="9.375" bestFit="1" customWidth="1"/>
    <col min="6" max="6" width="11.125" customWidth="1"/>
    <col min="8" max="8" width="12.625" customWidth="1"/>
    <col min="9" max="9" width="8" customWidth="1"/>
    <col min="10" max="10" width="44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227</v>
      </c>
      <c r="E2" s="11" t="s">
        <v>39</v>
      </c>
      <c r="F2" s="66" t="s">
        <v>194</v>
      </c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184">
        <v>16</v>
      </c>
      <c r="B5" s="184">
        <v>10</v>
      </c>
      <c r="C5" s="184">
        <v>10</v>
      </c>
      <c r="D5" s="185" t="s">
        <v>344</v>
      </c>
      <c r="E5" s="222">
        <v>1500</v>
      </c>
      <c r="F5" s="187">
        <v>1200</v>
      </c>
      <c r="G5" s="215">
        <f>E5-F5</f>
        <v>300</v>
      </c>
      <c r="H5" s="185"/>
      <c r="I5" s="185"/>
      <c r="J5" s="229" t="s">
        <v>364</v>
      </c>
    </row>
    <row r="6" spans="1:10" s="7" customFormat="1" ht="15" customHeight="1">
      <c r="A6" s="199">
        <v>17</v>
      </c>
      <c r="B6" s="199">
        <v>4</v>
      </c>
      <c r="C6" s="199">
        <v>8</v>
      </c>
      <c r="D6" s="197" t="s">
        <v>495</v>
      </c>
      <c r="E6" s="69"/>
      <c r="F6" s="35"/>
      <c r="G6" s="3">
        <f>G5+E6-F6</f>
        <v>300</v>
      </c>
      <c r="H6" s="2"/>
      <c r="I6" s="13"/>
      <c r="J6" s="170" t="s">
        <v>496</v>
      </c>
    </row>
    <row r="7" spans="1:10" s="7" customFormat="1" ht="15" customHeight="1">
      <c r="A7" s="68">
        <v>17</v>
      </c>
      <c r="B7" s="68">
        <v>4</v>
      </c>
      <c r="C7" s="68">
        <v>14</v>
      </c>
      <c r="D7" s="2" t="s">
        <v>554</v>
      </c>
      <c r="E7" s="69"/>
      <c r="F7" s="164">
        <v>300</v>
      </c>
      <c r="G7" s="3">
        <f>G6+E7-F7</f>
        <v>0</v>
      </c>
      <c r="H7" s="2"/>
      <c r="I7" s="5"/>
      <c r="J7" s="6"/>
    </row>
    <row r="8" spans="1:10" s="7" customFormat="1" ht="15" customHeight="1">
      <c r="A8" s="68">
        <v>17</v>
      </c>
      <c r="B8" s="68">
        <v>4</v>
      </c>
      <c r="C8" s="68">
        <v>15</v>
      </c>
      <c r="D8" s="53" t="s">
        <v>608</v>
      </c>
      <c r="E8" s="69"/>
      <c r="F8" s="35"/>
      <c r="G8" s="3">
        <f t="shared" ref="G8:G24" si="0">G7+E8-F8</f>
        <v>0</v>
      </c>
      <c r="H8" s="2"/>
      <c r="I8" s="5"/>
      <c r="J8" s="6"/>
    </row>
    <row r="9" spans="1:10" s="7" customFormat="1" ht="15" customHeight="1">
      <c r="A9" s="68"/>
      <c r="B9" s="68"/>
      <c r="C9" s="68"/>
      <c r="D9" s="2"/>
      <c r="E9" s="69"/>
      <c r="F9" s="35"/>
      <c r="G9" s="3">
        <f t="shared" si="0"/>
        <v>0</v>
      </c>
      <c r="H9" s="45"/>
      <c r="I9" s="45"/>
      <c r="J9" s="68"/>
    </row>
    <row r="10" spans="1:10" s="7" customFormat="1" ht="15" customHeight="1">
      <c r="A10" s="68"/>
      <c r="B10" s="68"/>
      <c r="C10" s="68"/>
      <c r="D10" s="2"/>
      <c r="E10" s="69"/>
      <c r="F10" s="35"/>
      <c r="G10" s="3">
        <f t="shared" si="0"/>
        <v>0</v>
      </c>
      <c r="H10" s="2"/>
      <c r="I10" s="45"/>
      <c r="J10" s="6"/>
    </row>
    <row r="11" spans="1:10" s="7" customFormat="1" ht="15" customHeight="1">
      <c r="A11" s="68"/>
      <c r="B11" s="68"/>
      <c r="C11" s="68"/>
      <c r="D11" s="2"/>
      <c r="E11" s="69"/>
      <c r="F11" s="35"/>
      <c r="G11" s="3">
        <f t="shared" si="0"/>
        <v>0</v>
      </c>
      <c r="H11" s="26"/>
      <c r="I11" s="45"/>
      <c r="J11" s="68"/>
    </row>
    <row r="12" spans="1:10" s="7" customFormat="1" ht="15" customHeight="1">
      <c r="A12" s="68"/>
      <c r="B12" s="68"/>
      <c r="C12" s="68"/>
      <c r="D12" s="2"/>
      <c r="E12" s="4"/>
      <c r="F12" s="35"/>
      <c r="G12" s="3">
        <f t="shared" si="0"/>
        <v>0</v>
      </c>
      <c r="H12" s="2"/>
      <c r="I12" s="13"/>
      <c r="J12" s="6"/>
    </row>
    <row r="13" spans="1:10" s="7" customFormat="1" ht="15" customHeight="1">
      <c r="A13" s="68"/>
      <c r="B13" s="68"/>
      <c r="C13" s="68"/>
      <c r="D13" s="2"/>
      <c r="E13" s="69"/>
      <c r="F13" s="35"/>
      <c r="G13" s="3">
        <f>G12+E13-F13</f>
        <v>0</v>
      </c>
      <c r="H13" s="26"/>
      <c r="I13" s="45"/>
      <c r="J13" s="68"/>
    </row>
    <row r="14" spans="1:10" s="7" customFormat="1" ht="15" customHeight="1">
      <c r="A14" s="68"/>
      <c r="B14" s="68"/>
      <c r="C14" s="68"/>
      <c r="D14" s="2"/>
      <c r="E14" s="69"/>
      <c r="F14" s="35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2"/>
      <c r="E15" s="69"/>
      <c r="F15" s="35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2"/>
      <c r="E16" s="69"/>
      <c r="F16" s="35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2"/>
      <c r="E17" s="69"/>
      <c r="F17" s="35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2"/>
      <c r="E18" s="69"/>
      <c r="F18" s="35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2"/>
      <c r="E19" s="69"/>
      <c r="F19" s="35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2"/>
      <c r="E20" s="69"/>
      <c r="F20" s="35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2"/>
      <c r="E21" s="69"/>
      <c r="F21" s="35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2"/>
      <c r="E22" s="69"/>
      <c r="F22" s="35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2"/>
      <c r="E23" s="69"/>
      <c r="F23" s="35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69"/>
      <c r="F24" s="35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4">
        <f>SUM(E4:E24)</f>
        <v>1500</v>
      </c>
      <c r="F25" s="35">
        <f>SUM(F4:F24)</f>
        <v>1500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1500</v>
      </c>
      <c r="E26" s="11"/>
      <c r="F26" s="11"/>
      <c r="G26" s="108"/>
      <c r="H26" s="11"/>
      <c r="I26" s="11"/>
      <c r="J26" s="11"/>
    </row>
    <row r="27" spans="1:10" s="7" customFormat="1" ht="21" customHeight="1">
      <c r="A27" s="11"/>
      <c r="B27" s="11"/>
      <c r="C27" s="66" t="s">
        <v>8</v>
      </c>
      <c r="D27" s="72">
        <f>F25</f>
        <v>1500</v>
      </c>
      <c r="E27" s="11" t="s">
        <v>35</v>
      </c>
      <c r="F27" s="233" t="s">
        <v>553</v>
      </c>
      <c r="G27" s="333" t="s">
        <v>371</v>
      </c>
      <c r="H27" s="333"/>
      <c r="I27" s="333"/>
      <c r="J27" s="333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160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117</v>
      </c>
      <c r="E30" s="11" t="s">
        <v>11</v>
      </c>
      <c r="F30" s="11" t="s">
        <v>113</v>
      </c>
      <c r="G30" s="65"/>
      <c r="H30" s="65"/>
      <c r="I30" s="65"/>
      <c r="J30" s="65"/>
    </row>
    <row r="33" spans="10:10">
      <c r="J33">
        <v>59</v>
      </c>
    </row>
  </sheetData>
  <mergeCells count="13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G27:J27"/>
  </mergeCells>
  <phoneticPr fontId="14" type="noConversion"/>
  <pageMargins left="0.7" right="0.7" top="0.75" bottom="0.75" header="0.3" footer="0.3"/>
  <pageSetup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J30"/>
  <sheetViews>
    <sheetView workbookViewId="0">
      <selection activeCell="F9" sqref="F9"/>
    </sheetView>
  </sheetViews>
  <sheetFormatPr defaultRowHeight="14.25"/>
  <cols>
    <col min="1" max="1" width="3.875" customWidth="1"/>
    <col min="2" max="2" width="3.125" customWidth="1"/>
    <col min="3" max="3" width="3.75" customWidth="1"/>
    <col min="4" max="4" width="26.875" customWidth="1"/>
    <col min="5" max="5" width="9.375" bestFit="1" customWidth="1"/>
    <col min="6" max="6" width="13.75" customWidth="1"/>
    <col min="8" max="8" width="8.375" customWidth="1"/>
    <col min="10" max="10" width="52.37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153</v>
      </c>
      <c r="B2" s="329"/>
      <c r="C2" s="329"/>
      <c r="D2" s="11" t="s">
        <v>228</v>
      </c>
      <c r="E2" s="11" t="s">
        <v>39</v>
      </c>
      <c r="F2" s="66" t="s">
        <v>213</v>
      </c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184">
        <v>16</v>
      </c>
      <c r="B5" s="184">
        <v>10</v>
      </c>
      <c r="C5" s="184">
        <v>10</v>
      </c>
      <c r="D5" s="185" t="s">
        <v>344</v>
      </c>
      <c r="E5" s="222">
        <v>1800</v>
      </c>
      <c r="F5" s="187">
        <v>1800</v>
      </c>
      <c r="G5" s="215">
        <f>E5-F5</f>
        <v>0</v>
      </c>
      <c r="H5" s="185"/>
      <c r="I5" s="185"/>
      <c r="J5" s="221"/>
    </row>
    <row r="6" spans="1:10" s="7" customFormat="1" ht="15" customHeight="1">
      <c r="A6" s="199">
        <v>17</v>
      </c>
      <c r="B6" s="199">
        <v>3</v>
      </c>
      <c r="C6" s="199">
        <v>21</v>
      </c>
      <c r="D6" s="197" t="s">
        <v>691</v>
      </c>
      <c r="E6" s="69">
        <v>600</v>
      </c>
      <c r="F6" s="35"/>
      <c r="G6" s="40">
        <f>G5+E6-F6</f>
        <v>600</v>
      </c>
      <c r="H6" s="2"/>
      <c r="I6" s="13"/>
      <c r="J6" s="6"/>
    </row>
    <row r="7" spans="1:10" s="7" customFormat="1" ht="15" customHeight="1">
      <c r="A7" s="68">
        <v>17</v>
      </c>
      <c r="B7" s="68">
        <v>4</v>
      </c>
      <c r="C7" s="68">
        <v>14</v>
      </c>
      <c r="D7" s="45" t="s">
        <v>555</v>
      </c>
      <c r="E7" s="69"/>
      <c r="F7" s="35">
        <v>600</v>
      </c>
      <c r="G7" s="3">
        <f>G6+E7-F7</f>
        <v>0</v>
      </c>
      <c r="H7" s="2"/>
      <c r="I7" s="5"/>
      <c r="J7" s="6"/>
    </row>
    <row r="8" spans="1:10" s="7" customFormat="1" ht="15" customHeight="1">
      <c r="A8" s="68">
        <v>17</v>
      </c>
      <c r="B8" s="68">
        <v>8</v>
      </c>
      <c r="C8" s="68">
        <v>16</v>
      </c>
      <c r="D8" s="45" t="s">
        <v>731</v>
      </c>
      <c r="E8" s="69">
        <v>600</v>
      </c>
      <c r="F8" s="35"/>
      <c r="G8" s="3">
        <f t="shared" ref="G8:G24" si="0">G7+E8-F8</f>
        <v>600</v>
      </c>
      <c r="H8" s="2" t="s">
        <v>692</v>
      </c>
      <c r="I8" s="45"/>
      <c r="J8" s="285" t="s">
        <v>694</v>
      </c>
    </row>
    <row r="9" spans="1:10" s="7" customFormat="1" ht="15" customHeight="1">
      <c r="A9" s="68">
        <v>17</v>
      </c>
      <c r="B9" s="68">
        <v>9</v>
      </c>
      <c r="C9" s="68">
        <v>30</v>
      </c>
      <c r="D9" s="45" t="s">
        <v>810</v>
      </c>
      <c r="E9" s="69"/>
      <c r="F9" s="35">
        <v>600</v>
      </c>
      <c r="G9" s="3">
        <f t="shared" si="0"/>
        <v>0</v>
      </c>
      <c r="H9" s="2"/>
      <c r="I9" s="45"/>
      <c r="J9" s="6" t="s">
        <v>780</v>
      </c>
    </row>
    <row r="10" spans="1:10" s="7" customFormat="1" ht="15" customHeight="1">
      <c r="A10" s="6"/>
      <c r="B10" s="6"/>
      <c r="C10" s="6"/>
      <c r="D10" s="45"/>
      <c r="E10" s="4"/>
      <c r="F10" s="35"/>
      <c r="G10" s="40">
        <f t="shared" si="0"/>
        <v>0</v>
      </c>
      <c r="H10" s="2"/>
      <c r="I10" s="13"/>
      <c r="J10" s="6"/>
    </row>
    <row r="11" spans="1:10" s="7" customFormat="1" ht="15" customHeight="1">
      <c r="A11" s="68"/>
      <c r="B11" s="68"/>
      <c r="C11" s="68"/>
      <c r="D11" s="45"/>
      <c r="E11" s="69"/>
      <c r="F11" s="35"/>
      <c r="G11" s="3">
        <f t="shared" si="0"/>
        <v>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69"/>
      <c r="F12" s="35"/>
      <c r="G12" s="3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69"/>
      <c r="F13" s="35"/>
      <c r="G13" s="3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69"/>
      <c r="F14" s="35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69"/>
      <c r="F15" s="35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69"/>
      <c r="F16" s="35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69"/>
      <c r="F17" s="35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69"/>
      <c r="F18" s="35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69"/>
      <c r="F19" s="35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69"/>
      <c r="F20" s="35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69"/>
      <c r="F21" s="35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69"/>
      <c r="F22" s="35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69"/>
      <c r="F23" s="35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69"/>
      <c r="F24" s="35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2"/>
      <c r="E25" s="69">
        <f>SUM(E4:E24)</f>
        <v>3000</v>
      </c>
      <c r="F25" s="35">
        <f>SUM(F4:F24)</f>
        <v>3000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3000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6" t="s">
        <v>8</v>
      </c>
      <c r="D27" s="72">
        <f>F25</f>
        <v>3000</v>
      </c>
      <c r="E27" s="11" t="s">
        <v>35</v>
      </c>
      <c r="F27" s="65" t="s">
        <v>234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124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229</v>
      </c>
      <c r="B30" s="325"/>
      <c r="C30" s="325"/>
      <c r="D30" s="11" t="s">
        <v>113</v>
      </c>
      <c r="E30" s="11" t="s">
        <v>11</v>
      </c>
      <c r="F30" s="11" t="s">
        <v>117</v>
      </c>
      <c r="G30" s="65"/>
      <c r="H30" s="65"/>
      <c r="I30" s="65"/>
      <c r="J30" s="65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J30"/>
  <sheetViews>
    <sheetView workbookViewId="0">
      <selection activeCell="F9" sqref="F9"/>
    </sheetView>
  </sheetViews>
  <sheetFormatPr defaultRowHeight="14.25"/>
  <cols>
    <col min="1" max="3" width="4.5" customWidth="1"/>
    <col min="4" max="4" width="28.5" customWidth="1"/>
    <col min="5" max="5" width="10.625" customWidth="1"/>
    <col min="6" max="6" width="13.875" customWidth="1"/>
    <col min="8" max="8" width="9.125" customWidth="1"/>
    <col min="9" max="9" width="7.125" customWidth="1"/>
    <col min="10" max="10" width="51.12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231</v>
      </c>
      <c r="E2" s="11" t="s">
        <v>39</v>
      </c>
      <c r="F2" s="66" t="s">
        <v>214</v>
      </c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184">
        <v>16</v>
      </c>
      <c r="B5" s="184">
        <v>10</v>
      </c>
      <c r="C5" s="184">
        <v>10</v>
      </c>
      <c r="D5" s="185" t="s">
        <v>344</v>
      </c>
      <c r="E5" s="222">
        <v>2300</v>
      </c>
      <c r="F5" s="187">
        <v>2300</v>
      </c>
      <c r="G5" s="215">
        <f>E5-F5</f>
        <v>0</v>
      </c>
      <c r="H5" s="209"/>
      <c r="I5" s="185"/>
      <c r="J5" s="225"/>
    </row>
    <row r="6" spans="1:10" s="7" customFormat="1" ht="15" customHeight="1">
      <c r="A6" s="199">
        <v>17</v>
      </c>
      <c r="B6" s="199">
        <v>3</v>
      </c>
      <c r="C6" s="199">
        <v>20</v>
      </c>
      <c r="D6" s="197" t="s">
        <v>461</v>
      </c>
      <c r="E6" s="69">
        <v>700</v>
      </c>
      <c r="F6" s="35"/>
      <c r="G6" s="40">
        <f>G5+E6-F6</f>
        <v>700</v>
      </c>
      <c r="H6" s="2"/>
      <c r="I6" s="13"/>
      <c r="J6" s="6" t="s">
        <v>462</v>
      </c>
    </row>
    <row r="7" spans="1:10" s="7" customFormat="1" ht="15" customHeight="1">
      <c r="A7" s="68">
        <v>17</v>
      </c>
      <c r="B7" s="68">
        <v>4</v>
      </c>
      <c r="C7" s="68">
        <v>14</v>
      </c>
      <c r="D7" s="45" t="s">
        <v>556</v>
      </c>
      <c r="E7" s="69"/>
      <c r="F7" s="35">
        <v>700</v>
      </c>
      <c r="G7" s="3">
        <f>G6+E7-F7</f>
        <v>0</v>
      </c>
      <c r="H7" s="2"/>
      <c r="I7" s="5"/>
      <c r="J7" s="6"/>
    </row>
    <row r="8" spans="1:10" s="7" customFormat="1" ht="15" customHeight="1">
      <c r="A8" s="68">
        <v>17</v>
      </c>
      <c r="B8" s="68">
        <v>8</v>
      </c>
      <c r="C8" s="68">
        <v>15</v>
      </c>
      <c r="D8" s="45" t="s">
        <v>672</v>
      </c>
      <c r="E8" s="69">
        <v>600</v>
      </c>
      <c r="F8" s="35"/>
      <c r="G8" s="3">
        <f t="shared" ref="G8:G24" si="0">G7+E8-F8</f>
        <v>600</v>
      </c>
      <c r="H8" s="2" t="s">
        <v>673</v>
      </c>
      <c r="I8" s="45"/>
      <c r="J8" s="68"/>
    </row>
    <row r="9" spans="1:10" s="7" customFormat="1" ht="15" customHeight="1">
      <c r="A9" s="68">
        <v>17</v>
      </c>
      <c r="B9" s="68">
        <v>9</v>
      </c>
      <c r="C9" s="68">
        <v>30</v>
      </c>
      <c r="D9" s="45" t="s">
        <v>811</v>
      </c>
      <c r="E9" s="69"/>
      <c r="F9" s="35">
        <v>600</v>
      </c>
      <c r="G9" s="3">
        <f t="shared" si="0"/>
        <v>0</v>
      </c>
      <c r="H9" s="2"/>
      <c r="I9" s="45"/>
      <c r="J9" s="6" t="s">
        <v>780</v>
      </c>
    </row>
    <row r="10" spans="1:10" s="7" customFormat="1" ht="15" customHeight="1">
      <c r="A10" s="68"/>
      <c r="B10" s="68"/>
      <c r="C10" s="68"/>
      <c r="D10" s="45"/>
      <c r="E10" s="69"/>
      <c r="F10" s="84"/>
      <c r="G10" s="3">
        <f t="shared" si="0"/>
        <v>0</v>
      </c>
      <c r="H10" s="2"/>
      <c r="I10" s="45"/>
      <c r="J10" s="68"/>
    </row>
    <row r="11" spans="1:10" s="7" customFormat="1" ht="15" customHeight="1">
      <c r="A11" s="68"/>
      <c r="B11" s="68"/>
      <c r="C11" s="68"/>
      <c r="D11" s="45"/>
      <c r="E11" s="69"/>
      <c r="F11" s="35"/>
      <c r="G11" s="3">
        <f t="shared" si="0"/>
        <v>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4"/>
      <c r="F12" s="35"/>
      <c r="G12" s="40">
        <f t="shared" si="0"/>
        <v>0</v>
      </c>
      <c r="H12" s="2"/>
      <c r="I12" s="13"/>
      <c r="J12" s="6"/>
    </row>
    <row r="13" spans="1:10" s="7" customFormat="1" ht="15" customHeight="1">
      <c r="A13" s="68"/>
      <c r="B13" s="68"/>
      <c r="C13" s="68"/>
      <c r="D13" s="45"/>
      <c r="E13" s="69"/>
      <c r="F13" s="35"/>
      <c r="G13" s="3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69"/>
      <c r="F14" s="35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69"/>
      <c r="F15" s="35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69"/>
      <c r="F16" s="35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69"/>
      <c r="F17" s="35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69"/>
      <c r="F18" s="35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69"/>
      <c r="F19" s="35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69"/>
      <c r="F20" s="35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69"/>
      <c r="F21" s="35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69"/>
      <c r="F22" s="35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69"/>
      <c r="F23" s="35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69"/>
      <c r="F24" s="35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2"/>
      <c r="E25" s="69">
        <f>SUM(E4:E24)</f>
        <v>3600</v>
      </c>
      <c r="F25" s="35">
        <f>SUM(F4:F24)</f>
        <v>3600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3600</v>
      </c>
      <c r="E26" s="11"/>
      <c r="F26" s="11"/>
      <c r="G26" s="11"/>
      <c r="H26" s="11"/>
      <c r="I26" s="11"/>
      <c r="J26" s="11"/>
    </row>
    <row r="27" spans="1:10" s="7" customFormat="1" ht="18.75" customHeight="1">
      <c r="A27" s="11"/>
      <c r="B27" s="11"/>
      <c r="C27" s="66" t="s">
        <v>8</v>
      </c>
      <c r="D27" s="72">
        <f>F25</f>
        <v>3600</v>
      </c>
      <c r="E27" s="11" t="s">
        <v>35</v>
      </c>
      <c r="F27" s="65" t="s">
        <v>235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160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117</v>
      </c>
      <c r="E30" s="11" t="s">
        <v>11</v>
      </c>
      <c r="F30" s="11" t="s">
        <v>113</v>
      </c>
      <c r="G30" s="65"/>
      <c r="H30" s="65"/>
      <c r="I30" s="65"/>
      <c r="J30" s="65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J30"/>
  <sheetViews>
    <sheetView workbookViewId="0">
      <selection sqref="A1:J1"/>
    </sheetView>
  </sheetViews>
  <sheetFormatPr defaultRowHeight="14.25"/>
  <cols>
    <col min="1" max="3" width="3.75" customWidth="1"/>
    <col min="4" max="4" width="30.375" customWidth="1"/>
    <col min="5" max="5" width="11.125" customWidth="1"/>
    <col min="6" max="6" width="13.5" customWidth="1"/>
    <col min="8" max="8" width="8.75" customWidth="1"/>
    <col min="9" max="9" width="7.25" customWidth="1"/>
    <col min="10" max="10" width="56.62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232</v>
      </c>
      <c r="E2" s="11" t="s">
        <v>39</v>
      </c>
      <c r="F2" s="66" t="s">
        <v>215</v>
      </c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184">
        <v>43</v>
      </c>
      <c r="B5" s="184">
        <v>10</v>
      </c>
      <c r="C5" s="184">
        <v>10</v>
      </c>
      <c r="D5" s="185" t="s">
        <v>344</v>
      </c>
      <c r="E5" s="208">
        <v>5400</v>
      </c>
      <c r="F5" s="187">
        <v>5400</v>
      </c>
      <c r="G5" s="215">
        <f>E5-F5</f>
        <v>0</v>
      </c>
      <c r="H5" s="209"/>
      <c r="I5" s="185"/>
      <c r="J5" s="221"/>
    </row>
    <row r="6" spans="1:10" s="7" customFormat="1" ht="15" customHeight="1">
      <c r="A6" s="199">
        <v>17</v>
      </c>
      <c r="B6" s="199">
        <v>3</v>
      </c>
      <c r="C6" s="199">
        <v>7</v>
      </c>
      <c r="D6" s="197" t="s">
        <v>711</v>
      </c>
      <c r="E6" s="4">
        <v>1800</v>
      </c>
      <c r="F6" s="35"/>
      <c r="G6" s="40">
        <f>G5+E6-F6</f>
        <v>1800</v>
      </c>
      <c r="H6" s="2"/>
      <c r="I6" s="13"/>
      <c r="J6" s="6"/>
    </row>
    <row r="7" spans="1:10" s="7" customFormat="1" ht="15" customHeight="1">
      <c r="A7" s="68">
        <v>17</v>
      </c>
      <c r="B7" s="68">
        <v>4</v>
      </c>
      <c r="C7" s="68">
        <v>14</v>
      </c>
      <c r="D7" s="45" t="s">
        <v>558</v>
      </c>
      <c r="E7" s="4"/>
      <c r="F7" s="35">
        <v>1800</v>
      </c>
      <c r="G7" s="3">
        <f>G6+E7-F7</f>
        <v>0</v>
      </c>
      <c r="H7" s="2"/>
      <c r="I7" s="5"/>
      <c r="J7" s="6"/>
    </row>
    <row r="8" spans="1:10" s="7" customFormat="1" ht="15" customHeight="1">
      <c r="A8" s="68">
        <v>17</v>
      </c>
      <c r="B8" s="68">
        <v>8</v>
      </c>
      <c r="C8" s="68">
        <v>27</v>
      </c>
      <c r="D8" s="45" t="s">
        <v>732</v>
      </c>
      <c r="E8" s="4">
        <v>1800</v>
      </c>
      <c r="F8" s="35"/>
      <c r="G8" s="3">
        <f t="shared" ref="G8:G24" si="0">G7+E8-F8</f>
        <v>1800</v>
      </c>
      <c r="H8" s="2" t="s">
        <v>697</v>
      </c>
      <c r="I8" s="45"/>
      <c r="J8" s="68"/>
    </row>
    <row r="9" spans="1:10" s="7" customFormat="1" ht="15" customHeight="1">
      <c r="A9" s="68">
        <v>17</v>
      </c>
      <c r="B9" s="68">
        <v>9</v>
      </c>
      <c r="C9" s="68">
        <v>30</v>
      </c>
      <c r="D9" s="45" t="s">
        <v>812</v>
      </c>
      <c r="E9" s="4"/>
      <c r="F9" s="35">
        <v>1800</v>
      </c>
      <c r="G9" s="3">
        <f t="shared" si="0"/>
        <v>0</v>
      </c>
      <c r="H9" s="2"/>
      <c r="I9" s="45"/>
      <c r="J9" s="6" t="s">
        <v>780</v>
      </c>
    </row>
    <row r="10" spans="1:10" s="7" customFormat="1" ht="15" customHeight="1">
      <c r="A10" s="6"/>
      <c r="B10" s="6"/>
      <c r="C10" s="6"/>
      <c r="D10" s="2"/>
      <c r="E10" s="4"/>
      <c r="F10" s="35"/>
      <c r="G10" s="40">
        <f t="shared" si="0"/>
        <v>0</v>
      </c>
      <c r="H10" s="2"/>
      <c r="I10" s="13"/>
      <c r="J10" s="6"/>
    </row>
    <row r="11" spans="1:10" s="7" customFormat="1" ht="15" customHeight="1">
      <c r="A11" s="68"/>
      <c r="B11" s="68"/>
      <c r="C11" s="68"/>
      <c r="D11" s="2"/>
      <c r="E11" s="4"/>
      <c r="F11" s="35"/>
      <c r="G11" s="3">
        <f t="shared" si="0"/>
        <v>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2"/>
      <c r="E12" s="4"/>
      <c r="F12" s="35"/>
      <c r="G12" s="3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2"/>
      <c r="E13" s="4"/>
      <c r="F13" s="35"/>
      <c r="G13" s="3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2"/>
      <c r="E14" s="4"/>
      <c r="F14" s="35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2"/>
      <c r="E15" s="4"/>
      <c r="F15" s="35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2"/>
      <c r="E16" s="4"/>
      <c r="F16" s="35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2"/>
      <c r="E17" s="4"/>
      <c r="F17" s="35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2"/>
      <c r="E18" s="4"/>
      <c r="F18" s="35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2"/>
      <c r="E19" s="4"/>
      <c r="F19" s="35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2"/>
      <c r="E20" s="4"/>
      <c r="F20" s="35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2"/>
      <c r="E21" s="4"/>
      <c r="F21" s="35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2"/>
      <c r="E22" s="4"/>
      <c r="F22" s="35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2"/>
      <c r="E23" s="4"/>
      <c r="F23" s="35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2"/>
      <c r="E24" s="4"/>
      <c r="F24" s="35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4">
        <f>SUM(E4:E24)</f>
        <v>9000</v>
      </c>
      <c r="F25" s="35">
        <f>SUM(F4:F24)</f>
        <v>9000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9000</v>
      </c>
      <c r="E26" s="11"/>
      <c r="F26" s="11"/>
      <c r="G26" s="11"/>
      <c r="H26" s="11"/>
      <c r="I26" s="11"/>
      <c r="J26" s="11"/>
    </row>
    <row r="27" spans="1:10" s="7" customFormat="1" ht="30" customHeight="1">
      <c r="A27" s="11"/>
      <c r="B27" s="11"/>
      <c r="C27" s="66" t="s">
        <v>8</v>
      </c>
      <c r="D27" s="72">
        <f>F25</f>
        <v>9000</v>
      </c>
      <c r="E27" s="11" t="s">
        <v>35</v>
      </c>
      <c r="F27" s="271" t="s">
        <v>557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149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117</v>
      </c>
      <c r="E30" s="11" t="s">
        <v>11</v>
      </c>
      <c r="F30" s="11" t="s">
        <v>113</v>
      </c>
      <c r="G30" s="65"/>
      <c r="H30" s="65"/>
      <c r="I30" s="65"/>
      <c r="J30" s="65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J30"/>
  <sheetViews>
    <sheetView workbookViewId="0">
      <selection sqref="A1:J1"/>
    </sheetView>
  </sheetViews>
  <sheetFormatPr defaultRowHeight="14.25"/>
  <cols>
    <col min="1" max="1" width="6.625" customWidth="1"/>
    <col min="2" max="2" width="4" customWidth="1"/>
    <col min="3" max="3" width="4.875" customWidth="1"/>
    <col min="4" max="4" width="33.375" customWidth="1"/>
    <col min="5" max="5" width="9.625" customWidth="1"/>
    <col min="6" max="6" width="9.875" customWidth="1"/>
    <col min="8" max="8" width="12.625" customWidth="1"/>
    <col min="9" max="9" width="5.75" customWidth="1"/>
    <col min="10" max="10" width="58.12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153</v>
      </c>
      <c r="B2" s="329"/>
      <c r="C2" s="329"/>
      <c r="D2" s="11" t="s">
        <v>237</v>
      </c>
      <c r="E2" s="11" t="s">
        <v>39</v>
      </c>
      <c r="F2" s="66" t="s">
        <v>216</v>
      </c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184">
        <v>16</v>
      </c>
      <c r="B5" s="184">
        <v>10</v>
      </c>
      <c r="C5" s="184">
        <v>10</v>
      </c>
      <c r="D5" s="185" t="s">
        <v>344</v>
      </c>
      <c r="E5" s="222">
        <v>1200</v>
      </c>
      <c r="F5" s="187">
        <v>1200</v>
      </c>
      <c r="G5" s="215">
        <f>E5-F5</f>
        <v>0</v>
      </c>
      <c r="H5" s="185"/>
      <c r="I5" s="185"/>
      <c r="J5" s="221"/>
    </row>
    <row r="6" spans="1:10" s="7" customFormat="1" ht="15" customHeight="1">
      <c r="A6" s="199">
        <v>17</v>
      </c>
      <c r="B6" s="199">
        <v>4</v>
      </c>
      <c r="C6" s="199">
        <v>12</v>
      </c>
      <c r="D6" s="197" t="s">
        <v>519</v>
      </c>
      <c r="E6" s="69"/>
      <c r="F6" s="35"/>
      <c r="G6" s="40">
        <f>G5+E6-F6</f>
        <v>0</v>
      </c>
      <c r="H6" s="2"/>
      <c r="I6" s="13"/>
      <c r="J6" s="6"/>
    </row>
    <row r="7" spans="1:10" s="7" customFormat="1" ht="15" customHeight="1">
      <c r="A7" s="68"/>
      <c r="B7" s="68"/>
      <c r="C7" s="68"/>
      <c r="D7" s="2"/>
      <c r="E7" s="69"/>
      <c r="F7" s="35"/>
      <c r="G7" s="3">
        <f>G6+E7-F7</f>
        <v>0</v>
      </c>
      <c r="H7" s="2"/>
      <c r="I7" s="5"/>
      <c r="J7" s="6"/>
    </row>
    <row r="8" spans="1:10" s="7" customFormat="1" ht="15" customHeight="1">
      <c r="A8" s="68"/>
      <c r="B8" s="68"/>
      <c r="C8" s="68"/>
      <c r="D8" s="2"/>
      <c r="E8" s="69"/>
      <c r="F8" s="35"/>
      <c r="G8" s="3">
        <f t="shared" ref="G8:G24" si="0">G7+E8-F8</f>
        <v>0</v>
      </c>
      <c r="H8" s="2"/>
      <c r="I8" s="45"/>
      <c r="J8" s="6"/>
    </row>
    <row r="9" spans="1:10" s="7" customFormat="1" ht="15" customHeight="1">
      <c r="A9" s="6"/>
      <c r="B9" s="6"/>
      <c r="C9" s="6"/>
      <c r="D9" s="2"/>
      <c r="E9" s="4"/>
      <c r="F9" s="35"/>
      <c r="G9" s="40">
        <f t="shared" si="0"/>
        <v>0</v>
      </c>
      <c r="H9" s="2"/>
      <c r="I9" s="13"/>
      <c r="J9" s="6"/>
    </row>
    <row r="10" spans="1:10" s="7" customFormat="1" ht="15" customHeight="1">
      <c r="A10" s="68"/>
      <c r="B10" s="68"/>
      <c r="C10" s="68"/>
      <c r="D10" s="2"/>
      <c r="E10" s="69"/>
      <c r="F10" s="84"/>
      <c r="G10" s="3">
        <f t="shared" si="0"/>
        <v>0</v>
      </c>
      <c r="H10" s="45"/>
      <c r="I10" s="45"/>
      <c r="J10" s="68"/>
    </row>
    <row r="11" spans="1:10" s="7" customFormat="1" ht="15" customHeight="1">
      <c r="A11" s="68"/>
      <c r="B11" s="68"/>
      <c r="C11" s="68"/>
      <c r="D11" s="2"/>
      <c r="E11" s="69"/>
      <c r="F11" s="35"/>
      <c r="G11" s="3">
        <f t="shared" si="0"/>
        <v>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2"/>
      <c r="E12" s="69"/>
      <c r="F12" s="35"/>
      <c r="G12" s="3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2"/>
      <c r="E13" s="69"/>
      <c r="F13" s="35"/>
      <c r="G13" s="3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2"/>
      <c r="E14" s="69"/>
      <c r="F14" s="35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2"/>
      <c r="E15" s="69"/>
      <c r="F15" s="35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2"/>
      <c r="E16" s="69"/>
      <c r="F16" s="35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2"/>
      <c r="E17" s="69"/>
      <c r="F17" s="35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2"/>
      <c r="E18" s="69"/>
      <c r="F18" s="35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2"/>
      <c r="E19" s="69"/>
      <c r="F19" s="35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2"/>
      <c r="E20" s="69"/>
      <c r="F20" s="35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2"/>
      <c r="E21" s="69"/>
      <c r="F21" s="35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2"/>
      <c r="E22" s="69"/>
      <c r="F22" s="35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2"/>
      <c r="E23" s="69"/>
      <c r="F23" s="35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2"/>
      <c r="E24" s="69"/>
      <c r="F24" s="35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2"/>
      <c r="E25" s="69">
        <f>SUM(E4:E24)</f>
        <v>1200</v>
      </c>
      <c r="F25" s="35">
        <f>SUM(F4:F24)</f>
        <v>1200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1200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6" t="s">
        <v>8</v>
      </c>
      <c r="D27" s="72">
        <f>F25</f>
        <v>1200</v>
      </c>
      <c r="E27" s="11" t="s">
        <v>35</v>
      </c>
      <c r="F27" s="65" t="s">
        <v>236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160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113</v>
      </c>
      <c r="E30" s="11" t="s">
        <v>11</v>
      </c>
      <c r="F30" s="11" t="s">
        <v>117</v>
      </c>
      <c r="G30" s="65"/>
      <c r="H30" s="65"/>
      <c r="I30" s="65"/>
      <c r="J30" s="65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J30"/>
  <sheetViews>
    <sheetView workbookViewId="0">
      <selection sqref="A1:J1"/>
    </sheetView>
  </sheetViews>
  <sheetFormatPr defaultRowHeight="14.25"/>
  <cols>
    <col min="1" max="1" width="4.5" customWidth="1"/>
    <col min="2" max="2" width="2.5" bestFit="1" customWidth="1"/>
    <col min="3" max="3" width="3.625" customWidth="1"/>
    <col min="4" max="4" width="36.625" customWidth="1"/>
    <col min="5" max="5" width="9.375" bestFit="1" customWidth="1"/>
    <col min="6" max="6" width="11.125" customWidth="1"/>
    <col min="8" max="8" width="12.625" customWidth="1"/>
    <col min="9" max="9" width="3.75" customWidth="1"/>
    <col min="10" max="10" width="54.37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238</v>
      </c>
      <c r="E2" s="11" t="s">
        <v>39</v>
      </c>
      <c r="F2" s="66" t="s">
        <v>217</v>
      </c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184">
        <v>16</v>
      </c>
      <c r="B5" s="184">
        <v>10</v>
      </c>
      <c r="C5" s="184">
        <v>10</v>
      </c>
      <c r="D5" s="185" t="s">
        <v>344</v>
      </c>
      <c r="E5" s="222">
        <v>2700</v>
      </c>
      <c r="F5" s="187">
        <v>2700</v>
      </c>
      <c r="G5" s="215">
        <f>E5-F5</f>
        <v>0</v>
      </c>
      <c r="H5" s="185"/>
      <c r="I5" s="185"/>
      <c r="J5" s="221"/>
    </row>
    <row r="6" spans="1:10" s="7" customFormat="1" ht="15" customHeight="1">
      <c r="A6" s="199">
        <v>17</v>
      </c>
      <c r="B6" s="199">
        <v>1</v>
      </c>
      <c r="C6" s="199">
        <v>13</v>
      </c>
      <c r="D6" s="197" t="s">
        <v>418</v>
      </c>
      <c r="E6" s="69">
        <v>1800</v>
      </c>
      <c r="F6" s="35"/>
      <c r="G6" s="3">
        <f>G5+E6-F6</f>
        <v>1800</v>
      </c>
      <c r="H6" s="2"/>
      <c r="I6" s="13"/>
      <c r="J6" s="273" t="s">
        <v>559</v>
      </c>
    </row>
    <row r="7" spans="1:10" s="7" customFormat="1" ht="15" customHeight="1">
      <c r="A7" s="68">
        <v>17</v>
      </c>
      <c r="B7" s="68">
        <v>4</v>
      </c>
      <c r="C7" s="68">
        <v>14</v>
      </c>
      <c r="D7" s="263" t="s">
        <v>609</v>
      </c>
      <c r="E7" s="69"/>
      <c r="F7" s="35"/>
      <c r="G7" s="3">
        <f>G6+E7-F7</f>
        <v>1800</v>
      </c>
      <c r="H7" s="2"/>
      <c r="I7" s="5"/>
      <c r="J7" s="6"/>
    </row>
    <row r="8" spans="1:10" s="7" customFormat="1" ht="15" customHeight="1">
      <c r="A8" s="68">
        <v>17</v>
      </c>
      <c r="B8" s="68">
        <v>7</v>
      </c>
      <c r="C8" s="68">
        <v>4</v>
      </c>
      <c r="D8" s="45" t="s">
        <v>659</v>
      </c>
      <c r="E8" s="69"/>
      <c r="F8" s="35"/>
      <c r="G8" s="3">
        <f t="shared" ref="G8:G24" si="0">G7+E8-F8</f>
        <v>1800</v>
      </c>
      <c r="H8" s="45"/>
      <c r="I8" s="45"/>
      <c r="J8" s="26" t="s">
        <v>655</v>
      </c>
    </row>
    <row r="9" spans="1:10" s="7" customFormat="1" ht="15" customHeight="1">
      <c r="A9" s="68">
        <v>17</v>
      </c>
      <c r="B9" s="68">
        <v>10</v>
      </c>
      <c r="C9" s="68">
        <v>3</v>
      </c>
      <c r="D9" s="45" t="s">
        <v>814</v>
      </c>
      <c r="E9" s="69"/>
      <c r="F9" s="35">
        <v>900</v>
      </c>
      <c r="G9" s="3">
        <f t="shared" si="0"/>
        <v>900</v>
      </c>
      <c r="H9" s="2"/>
      <c r="I9" s="45"/>
      <c r="J9" s="6" t="s">
        <v>813</v>
      </c>
    </row>
    <row r="10" spans="1:10" s="7" customFormat="1" ht="15" customHeight="1">
      <c r="A10" s="6"/>
      <c r="B10" s="6"/>
      <c r="C10" s="6"/>
      <c r="D10" s="45"/>
      <c r="E10" s="4"/>
      <c r="F10" s="35"/>
      <c r="G10" s="3">
        <f t="shared" si="0"/>
        <v>900</v>
      </c>
      <c r="H10" s="2"/>
      <c r="I10" s="13"/>
      <c r="J10" s="6"/>
    </row>
    <row r="11" spans="1:10" s="7" customFormat="1" ht="15" customHeight="1">
      <c r="A11" s="68"/>
      <c r="B11" s="68"/>
      <c r="C11" s="68"/>
      <c r="D11" s="45"/>
      <c r="E11" s="69"/>
      <c r="F11" s="35"/>
      <c r="G11" s="3">
        <f t="shared" si="0"/>
        <v>900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69"/>
      <c r="F12" s="35"/>
      <c r="G12" s="3">
        <f t="shared" si="0"/>
        <v>900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69"/>
      <c r="F13" s="35"/>
      <c r="G13" s="3">
        <f t="shared" si="0"/>
        <v>900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69"/>
      <c r="F14" s="35"/>
      <c r="G14" s="3">
        <f t="shared" si="0"/>
        <v>900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69"/>
      <c r="F15" s="35"/>
      <c r="G15" s="3">
        <f t="shared" si="0"/>
        <v>900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69"/>
      <c r="F16" s="35"/>
      <c r="G16" s="3">
        <f t="shared" si="0"/>
        <v>900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69"/>
      <c r="F17" s="35"/>
      <c r="G17" s="3">
        <f t="shared" si="0"/>
        <v>900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69"/>
      <c r="F18" s="35"/>
      <c r="G18" s="3">
        <f t="shared" si="0"/>
        <v>900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69"/>
      <c r="F19" s="35"/>
      <c r="G19" s="3">
        <f t="shared" si="0"/>
        <v>900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69"/>
      <c r="F20" s="35"/>
      <c r="G20" s="3">
        <f t="shared" si="0"/>
        <v>900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69"/>
      <c r="F21" s="35"/>
      <c r="G21" s="3">
        <f t="shared" si="0"/>
        <v>900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69"/>
      <c r="F22" s="35"/>
      <c r="G22" s="3">
        <f t="shared" si="0"/>
        <v>900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69"/>
      <c r="F23" s="35"/>
      <c r="G23" s="3">
        <f t="shared" si="0"/>
        <v>900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69"/>
      <c r="F24" s="35"/>
      <c r="G24" s="3">
        <f t="shared" si="0"/>
        <v>900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2"/>
      <c r="E25" s="69">
        <f>SUM(E4:E24)</f>
        <v>4500</v>
      </c>
      <c r="F25" s="35">
        <f>SUM(F4:F24)</f>
        <v>3600</v>
      </c>
      <c r="G25" s="3">
        <f>E25-F25</f>
        <v>900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4500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6" t="s">
        <v>8</v>
      </c>
      <c r="D27" s="72">
        <f>F25</f>
        <v>3600</v>
      </c>
      <c r="E27" s="11" t="s">
        <v>35</v>
      </c>
      <c r="F27" s="65" t="s">
        <v>658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900</v>
      </c>
      <c r="E28" s="66" t="s">
        <v>111</v>
      </c>
      <c r="F28" s="65" t="s">
        <v>160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113</v>
      </c>
      <c r="E30" s="11" t="s">
        <v>11</v>
      </c>
      <c r="F30" s="11" t="s">
        <v>117</v>
      </c>
      <c r="G30" s="65"/>
      <c r="H30" s="65"/>
      <c r="I30" s="65"/>
      <c r="J30" s="65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J30"/>
  <sheetViews>
    <sheetView zoomScaleNormal="100" workbookViewId="0">
      <selection activeCell="E15" sqref="E15"/>
    </sheetView>
  </sheetViews>
  <sheetFormatPr defaultRowHeight="14.25"/>
  <cols>
    <col min="1" max="1" width="5.5" customWidth="1"/>
    <col min="2" max="2" width="7.25" customWidth="1"/>
    <col min="3" max="3" width="6.25" customWidth="1"/>
    <col min="4" max="4" width="32" customWidth="1"/>
    <col min="5" max="5" width="9.375" bestFit="1" customWidth="1"/>
    <col min="6" max="6" width="12.875" customWidth="1"/>
    <col min="8" max="8" width="12.625" customWidth="1"/>
    <col min="10" max="10" width="38.37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239</v>
      </c>
      <c r="E2" s="11" t="s">
        <v>39</v>
      </c>
      <c r="F2" s="66" t="s">
        <v>218</v>
      </c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184">
        <v>16</v>
      </c>
      <c r="B5" s="184">
        <v>10</v>
      </c>
      <c r="C5" s="184">
        <v>10</v>
      </c>
      <c r="D5" s="185" t="s">
        <v>344</v>
      </c>
      <c r="E5" s="208">
        <v>9000</v>
      </c>
      <c r="F5" s="187">
        <v>8400</v>
      </c>
      <c r="G5" s="243">
        <f>E5-F5</f>
        <v>600</v>
      </c>
      <c r="H5" s="185"/>
      <c r="I5" s="185"/>
      <c r="J5" s="229" t="s">
        <v>348</v>
      </c>
    </row>
    <row r="6" spans="1:10" s="7" customFormat="1" ht="15" customHeight="1">
      <c r="A6" s="199">
        <v>16</v>
      </c>
      <c r="B6" s="199">
        <v>11</v>
      </c>
      <c r="C6" s="199">
        <v>3</v>
      </c>
      <c r="D6" s="197" t="s">
        <v>389</v>
      </c>
      <c r="E6" s="4"/>
      <c r="F6" s="164">
        <v>600</v>
      </c>
      <c r="G6" s="109">
        <f t="shared" ref="G6:G23" si="0">G5+E6-F6</f>
        <v>0</v>
      </c>
      <c r="H6" s="45"/>
      <c r="I6" s="45"/>
      <c r="J6" s="26" t="s">
        <v>390</v>
      </c>
    </row>
    <row r="7" spans="1:10" s="7" customFormat="1" ht="15" customHeight="1">
      <c r="A7" s="68">
        <v>17</v>
      </c>
      <c r="B7" s="68">
        <v>4</v>
      </c>
      <c r="C7" s="68">
        <v>6</v>
      </c>
      <c r="D7" s="45" t="s">
        <v>492</v>
      </c>
      <c r="E7" s="4">
        <v>3000</v>
      </c>
      <c r="F7" s="164"/>
      <c r="G7" s="109">
        <f>G6+E7-F7</f>
        <v>3000</v>
      </c>
      <c r="H7" s="45" t="s">
        <v>493</v>
      </c>
      <c r="I7" s="45"/>
      <c r="J7" s="68"/>
    </row>
    <row r="8" spans="1:10" s="7" customFormat="1" ht="15" customHeight="1">
      <c r="A8" s="68">
        <v>17</v>
      </c>
      <c r="B8" s="68">
        <v>4</v>
      </c>
      <c r="C8" s="68">
        <v>14</v>
      </c>
      <c r="D8" s="45" t="s">
        <v>560</v>
      </c>
      <c r="E8" s="4"/>
      <c r="F8" s="164">
        <v>3000</v>
      </c>
      <c r="G8" s="109">
        <f t="shared" si="0"/>
        <v>0</v>
      </c>
      <c r="H8" s="45"/>
      <c r="I8" s="45"/>
      <c r="J8" s="68"/>
    </row>
    <row r="9" spans="1:10" s="7" customFormat="1" ht="15" customHeight="1">
      <c r="A9" s="128">
        <v>17</v>
      </c>
      <c r="B9" s="128">
        <v>8</v>
      </c>
      <c r="C9" s="128">
        <v>14</v>
      </c>
      <c r="D9" s="263" t="s">
        <v>674</v>
      </c>
      <c r="E9" s="4"/>
      <c r="F9" s="164"/>
      <c r="G9" s="109">
        <f t="shared" si="0"/>
        <v>0</v>
      </c>
      <c r="H9" s="45"/>
      <c r="I9" s="45"/>
      <c r="J9" s="68"/>
    </row>
    <row r="10" spans="1:10" s="7" customFormat="1" ht="15" customHeight="1">
      <c r="A10" s="68"/>
      <c r="B10" s="68"/>
      <c r="C10" s="68"/>
      <c r="D10" s="45"/>
      <c r="E10" s="4"/>
      <c r="F10" s="164"/>
      <c r="G10" s="109">
        <f t="shared" si="0"/>
        <v>0</v>
      </c>
      <c r="H10" s="2"/>
      <c r="I10" s="13"/>
      <c r="J10" s="6"/>
    </row>
    <row r="11" spans="1:10" s="7" customFormat="1" ht="15" customHeight="1">
      <c r="A11" s="68"/>
      <c r="B11" s="68"/>
      <c r="C11" s="68"/>
      <c r="D11" s="45"/>
      <c r="E11" s="4"/>
      <c r="F11" s="164"/>
      <c r="G11" s="109">
        <f t="shared" si="0"/>
        <v>0</v>
      </c>
      <c r="H11" s="2"/>
      <c r="I11" s="45"/>
      <c r="J11" s="6"/>
    </row>
    <row r="12" spans="1:10" s="7" customFormat="1" ht="15" customHeight="1">
      <c r="A12" s="68"/>
      <c r="B12" s="68"/>
      <c r="C12" s="68"/>
      <c r="D12" s="45"/>
      <c r="E12" s="4"/>
      <c r="F12" s="164"/>
      <c r="G12" s="109">
        <f t="shared" si="0"/>
        <v>0</v>
      </c>
      <c r="H12" s="2"/>
      <c r="I12" s="45"/>
      <c r="J12" s="6"/>
    </row>
    <row r="13" spans="1:10" s="7" customFormat="1" ht="15" customHeight="1">
      <c r="A13" s="68"/>
      <c r="B13" s="68"/>
      <c r="C13" s="68"/>
      <c r="D13" s="45"/>
      <c r="E13" s="4"/>
      <c r="F13" s="164"/>
      <c r="G13" s="109">
        <f t="shared" si="0"/>
        <v>0</v>
      </c>
      <c r="H13" s="2"/>
      <c r="I13" s="45"/>
      <c r="J13" s="6"/>
    </row>
    <row r="14" spans="1:10" s="7" customFormat="1" ht="15" customHeight="1">
      <c r="A14" s="68"/>
      <c r="B14" s="68"/>
      <c r="C14" s="68"/>
      <c r="D14" s="45"/>
      <c r="E14" s="4"/>
      <c r="F14" s="164"/>
      <c r="G14" s="109">
        <f t="shared" si="0"/>
        <v>0</v>
      </c>
      <c r="H14" s="2"/>
      <c r="I14" s="71"/>
      <c r="J14" s="6"/>
    </row>
    <row r="15" spans="1:10" s="7" customFormat="1" ht="15" customHeight="1">
      <c r="A15" s="68"/>
      <c r="B15" s="68"/>
      <c r="C15" s="68"/>
      <c r="D15" s="45"/>
      <c r="E15" s="4"/>
      <c r="F15" s="164"/>
      <c r="G15" s="109">
        <f t="shared" si="0"/>
        <v>0</v>
      </c>
      <c r="H15" s="2"/>
      <c r="I15" s="5"/>
      <c r="J15" s="6"/>
    </row>
    <row r="16" spans="1:10" s="7" customFormat="1" ht="15" customHeight="1">
      <c r="A16" s="68"/>
      <c r="B16" s="68"/>
      <c r="C16" s="68"/>
      <c r="D16" s="45"/>
      <c r="E16" s="4"/>
      <c r="F16" s="164"/>
      <c r="G16" s="109">
        <f t="shared" si="0"/>
        <v>0</v>
      </c>
      <c r="H16" s="2"/>
      <c r="I16" s="5"/>
      <c r="J16" s="6"/>
    </row>
    <row r="17" spans="1:10" s="7" customFormat="1" ht="15" customHeight="1">
      <c r="A17" s="68"/>
      <c r="B17" s="68"/>
      <c r="C17" s="68"/>
      <c r="D17" s="45"/>
      <c r="E17" s="4"/>
      <c r="F17" s="164"/>
      <c r="G17" s="109">
        <f t="shared" si="0"/>
        <v>0</v>
      </c>
      <c r="H17" s="2"/>
      <c r="I17" s="5"/>
      <c r="J17" s="6"/>
    </row>
    <row r="18" spans="1:10" s="7" customFormat="1" ht="15" customHeight="1">
      <c r="A18" s="68"/>
      <c r="B18" s="68"/>
      <c r="C18" s="68"/>
      <c r="D18" s="45"/>
      <c r="E18" s="4"/>
      <c r="F18" s="164"/>
      <c r="G18" s="109">
        <f t="shared" si="0"/>
        <v>0</v>
      </c>
      <c r="H18" s="2"/>
      <c r="I18" s="5"/>
      <c r="J18" s="6"/>
    </row>
    <row r="19" spans="1:10" s="7" customFormat="1" ht="15" customHeight="1">
      <c r="A19" s="68"/>
      <c r="B19" s="68"/>
      <c r="C19" s="68"/>
      <c r="D19" s="45"/>
      <c r="E19" s="4"/>
      <c r="F19" s="164"/>
      <c r="G19" s="109">
        <f t="shared" si="0"/>
        <v>0</v>
      </c>
      <c r="H19" s="2"/>
      <c r="I19" s="5"/>
      <c r="J19" s="6"/>
    </row>
    <row r="20" spans="1:10" s="7" customFormat="1" ht="15" customHeight="1">
      <c r="A20" s="68"/>
      <c r="B20" s="68"/>
      <c r="C20" s="68"/>
      <c r="D20" s="45"/>
      <c r="E20" s="4"/>
      <c r="F20" s="164"/>
      <c r="G20" s="109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4"/>
      <c r="F21" s="164"/>
      <c r="G21" s="109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4"/>
      <c r="F22" s="164"/>
      <c r="G22" s="109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4"/>
      <c r="F23" s="164"/>
      <c r="G23" s="109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4"/>
      <c r="F24" s="164"/>
      <c r="G24" s="109">
        <f>G23+E24-F24</f>
        <v>0</v>
      </c>
      <c r="H24" s="45"/>
      <c r="I24" s="68"/>
      <c r="J24" s="68"/>
    </row>
    <row r="25" spans="1:10" s="7" customFormat="1" ht="21.75" customHeight="1">
      <c r="A25" s="326" t="s">
        <v>6</v>
      </c>
      <c r="B25" s="327"/>
      <c r="C25" s="328"/>
      <c r="D25" s="2"/>
      <c r="E25" s="4">
        <f>SUM(E4:E24)</f>
        <v>12000</v>
      </c>
      <c r="F25" s="164">
        <f>SUM(F5:F24)</f>
        <v>12000</v>
      </c>
      <c r="G25" s="109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12000</v>
      </c>
      <c r="E26" s="11"/>
      <c r="F26" s="11"/>
      <c r="G26" s="11"/>
      <c r="H26" s="11"/>
      <c r="I26" s="11"/>
    </row>
    <row r="27" spans="1:10" s="7" customFormat="1" ht="65.25" customHeight="1">
      <c r="A27" s="11"/>
      <c r="B27" s="11"/>
      <c r="C27" s="66" t="s">
        <v>8</v>
      </c>
      <c r="D27" s="72">
        <f>F25</f>
        <v>12000</v>
      </c>
      <c r="E27" s="11" t="s">
        <v>35</v>
      </c>
      <c r="F27" s="196" t="s">
        <v>491</v>
      </c>
      <c r="G27" s="193"/>
      <c r="H27" s="193"/>
      <c r="I27" s="193"/>
      <c r="J27" s="193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240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117</v>
      </c>
      <c r="E30" s="11" t="s">
        <v>11</v>
      </c>
      <c r="F30" s="11" t="s">
        <v>113</v>
      </c>
      <c r="G30" s="65"/>
      <c r="H30" s="65"/>
      <c r="I30" s="65"/>
      <c r="J30" s="65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  <pageSetup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J30"/>
  <sheetViews>
    <sheetView workbookViewId="0">
      <selection activeCell="D14" sqref="D14"/>
    </sheetView>
  </sheetViews>
  <sheetFormatPr defaultRowHeight="14.25"/>
  <cols>
    <col min="1" max="1" width="4.375" customWidth="1"/>
    <col min="2" max="2" width="3.375" customWidth="1"/>
    <col min="3" max="3" width="5.125" customWidth="1"/>
    <col min="4" max="4" width="34.25" customWidth="1"/>
    <col min="5" max="5" width="9.375" bestFit="1" customWidth="1"/>
    <col min="6" max="6" width="13.125" customWidth="1"/>
    <col min="8" max="8" width="12.625" customWidth="1"/>
    <col min="10" max="10" width="33.2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748</v>
      </c>
      <c r="E2" s="11" t="s">
        <v>39</v>
      </c>
      <c r="F2" s="66" t="s">
        <v>219</v>
      </c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184">
        <v>16</v>
      </c>
      <c r="B5" s="184">
        <v>10</v>
      </c>
      <c r="C5" s="184">
        <v>10</v>
      </c>
      <c r="D5" s="185" t="s">
        <v>344</v>
      </c>
      <c r="E5" s="222">
        <v>2400</v>
      </c>
      <c r="F5" s="187">
        <v>1800</v>
      </c>
      <c r="G5" s="215">
        <f>E5-F5</f>
        <v>600</v>
      </c>
      <c r="H5" s="185"/>
      <c r="I5" s="185"/>
      <c r="J5" s="230" t="s">
        <v>351</v>
      </c>
    </row>
    <row r="6" spans="1:10" s="7" customFormat="1" ht="15" customHeight="1">
      <c r="A6" s="199">
        <v>16</v>
      </c>
      <c r="B6" s="199">
        <v>11</v>
      </c>
      <c r="C6" s="199">
        <v>2</v>
      </c>
      <c r="D6" s="197" t="s">
        <v>384</v>
      </c>
      <c r="E6" s="69"/>
      <c r="F6" s="35">
        <v>600</v>
      </c>
      <c r="G6" s="3">
        <f>G5+E6-F6</f>
        <v>0</v>
      </c>
      <c r="H6" s="45"/>
      <c r="I6" s="13"/>
      <c r="J6" s="68" t="s">
        <v>387</v>
      </c>
    </row>
    <row r="7" spans="1:10" s="7" customFormat="1" ht="15" customHeight="1">
      <c r="A7" s="68">
        <v>17</v>
      </c>
      <c r="B7" s="68">
        <v>3</v>
      </c>
      <c r="C7" s="68">
        <v>4</v>
      </c>
      <c r="D7" s="2" t="s">
        <v>457</v>
      </c>
      <c r="E7" s="69">
        <v>1200</v>
      </c>
      <c r="F7" s="35"/>
      <c r="G7" s="3">
        <f>G6+E7-F7</f>
        <v>1200</v>
      </c>
      <c r="H7" s="45"/>
      <c r="I7" s="45"/>
      <c r="J7" s="128" t="s">
        <v>662</v>
      </c>
    </row>
    <row r="8" spans="1:10" s="7" customFormat="1" ht="15" customHeight="1">
      <c r="A8" s="68">
        <v>17</v>
      </c>
      <c r="B8" s="68">
        <v>4</v>
      </c>
      <c r="C8" s="68">
        <v>14</v>
      </c>
      <c r="D8" s="45" t="s">
        <v>561</v>
      </c>
      <c r="E8" s="69"/>
      <c r="F8" s="35">
        <v>600</v>
      </c>
      <c r="G8" s="3">
        <f t="shared" ref="G8:G24" si="0">G7+E8-F8</f>
        <v>600</v>
      </c>
      <c r="H8" s="45"/>
      <c r="I8" s="5"/>
      <c r="J8" s="68"/>
    </row>
    <row r="9" spans="1:10" s="7" customFormat="1" ht="15" customHeight="1">
      <c r="A9" s="68">
        <v>17</v>
      </c>
      <c r="B9" s="68">
        <v>9</v>
      </c>
      <c r="C9" s="68">
        <v>2</v>
      </c>
      <c r="D9" s="45" t="s">
        <v>851</v>
      </c>
      <c r="E9" s="69">
        <v>600</v>
      </c>
      <c r="F9" s="35"/>
      <c r="G9" s="3">
        <f t="shared" si="0"/>
        <v>1200</v>
      </c>
      <c r="H9" s="45"/>
      <c r="I9" s="45"/>
      <c r="J9" s="68"/>
    </row>
    <row r="10" spans="1:10" s="7" customFormat="1" ht="15" customHeight="1">
      <c r="A10" s="68">
        <v>17</v>
      </c>
      <c r="B10" s="68">
        <v>9</v>
      </c>
      <c r="C10" s="68">
        <v>15</v>
      </c>
      <c r="D10" s="45" t="s">
        <v>877</v>
      </c>
      <c r="E10" s="69"/>
      <c r="F10" s="35">
        <v>600</v>
      </c>
      <c r="G10" s="3">
        <f t="shared" si="0"/>
        <v>600</v>
      </c>
      <c r="H10" s="45"/>
      <c r="I10" s="45"/>
      <c r="J10" s="68" t="s">
        <v>757</v>
      </c>
    </row>
    <row r="11" spans="1:10" s="7" customFormat="1" ht="15" customHeight="1">
      <c r="A11" s="68">
        <v>17</v>
      </c>
      <c r="B11" s="68">
        <v>10</v>
      </c>
      <c r="C11" s="68">
        <v>3</v>
      </c>
      <c r="D11" s="45" t="s">
        <v>852</v>
      </c>
      <c r="E11" s="69"/>
      <c r="F11" s="35">
        <v>600</v>
      </c>
      <c r="G11" s="3">
        <f>G10+E11-F11</f>
        <v>0</v>
      </c>
      <c r="H11" s="45"/>
      <c r="I11" s="45"/>
      <c r="J11" s="68" t="s">
        <v>813</v>
      </c>
    </row>
    <row r="12" spans="1:10" s="7" customFormat="1" ht="15" customHeight="1">
      <c r="A12" s="68"/>
      <c r="B12" s="68"/>
      <c r="C12" s="68"/>
      <c r="D12" s="45"/>
      <c r="E12" s="4"/>
      <c r="F12" s="35"/>
      <c r="G12" s="3">
        <f>G11+E12-F12</f>
        <v>0</v>
      </c>
      <c r="H12" s="2"/>
      <c r="I12" s="13"/>
      <c r="J12" s="68"/>
    </row>
    <row r="13" spans="1:10" s="7" customFormat="1" ht="15" customHeight="1">
      <c r="A13" s="68"/>
      <c r="B13" s="68"/>
      <c r="C13" s="68"/>
      <c r="D13" s="45"/>
      <c r="E13" s="69"/>
      <c r="F13" s="35"/>
      <c r="G13" s="3">
        <f>G12+E13-F13</f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69"/>
      <c r="F14" s="35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69"/>
      <c r="F15" s="35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69"/>
      <c r="F16" s="35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69"/>
      <c r="F17" s="35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69"/>
      <c r="F18" s="35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69"/>
      <c r="F19" s="35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69"/>
      <c r="F20" s="35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69"/>
      <c r="F21" s="35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69"/>
      <c r="F22" s="35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69"/>
      <c r="F23" s="35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69"/>
      <c r="F24" s="35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2"/>
      <c r="E25" s="69">
        <f>SUM(E4:E24)</f>
        <v>4200</v>
      </c>
      <c r="F25" s="35">
        <f>SUM(F4:F24)</f>
        <v>4200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4200</v>
      </c>
      <c r="E26" s="11"/>
      <c r="F26" s="11"/>
      <c r="G26" s="11"/>
      <c r="H26" s="11"/>
      <c r="I26" s="11"/>
      <c r="J26" s="11"/>
    </row>
    <row r="27" spans="1:10" s="7" customFormat="1" ht="41.25" customHeight="1">
      <c r="A27" s="11"/>
      <c r="B27" s="11"/>
      <c r="C27" s="66" t="s">
        <v>8</v>
      </c>
      <c r="D27" s="72">
        <f>F25</f>
        <v>4200</v>
      </c>
      <c r="E27" s="11" t="s">
        <v>35</v>
      </c>
      <c r="F27" s="271" t="s">
        <v>677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241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165</v>
      </c>
      <c r="E30" s="11" t="s">
        <v>11</v>
      </c>
      <c r="F30" s="11" t="s">
        <v>117</v>
      </c>
      <c r="G30" s="65"/>
      <c r="H30" s="65"/>
      <c r="I30" s="65"/>
      <c r="J30" s="65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J30"/>
  <sheetViews>
    <sheetView workbookViewId="0">
      <selection activeCell="F10" sqref="F10"/>
    </sheetView>
  </sheetViews>
  <sheetFormatPr defaultRowHeight="14.25"/>
  <cols>
    <col min="1" max="1" width="3.875" customWidth="1"/>
    <col min="2" max="2" width="3.5" customWidth="1"/>
    <col min="3" max="3" width="4.625" customWidth="1"/>
    <col min="4" max="4" width="31" customWidth="1"/>
    <col min="5" max="5" width="10.25" customWidth="1"/>
    <col min="6" max="6" width="12.875" customWidth="1"/>
    <col min="8" max="8" width="8.75" customWidth="1"/>
    <col min="9" max="9" width="7" customWidth="1"/>
    <col min="10" max="10" width="52.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242</v>
      </c>
      <c r="E2" s="11" t="s">
        <v>39</v>
      </c>
      <c r="F2" s="66" t="s">
        <v>243</v>
      </c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184">
        <v>16</v>
      </c>
      <c r="B5" s="184">
        <v>10</v>
      </c>
      <c r="C5" s="184">
        <v>10</v>
      </c>
      <c r="D5" s="185" t="s">
        <v>344</v>
      </c>
      <c r="E5" s="222">
        <v>1800</v>
      </c>
      <c r="F5" s="187">
        <v>1200</v>
      </c>
      <c r="G5" s="215">
        <f>E5-F5</f>
        <v>600</v>
      </c>
      <c r="H5" s="185"/>
      <c r="I5" s="185"/>
      <c r="J5" s="229" t="s">
        <v>349</v>
      </c>
    </row>
    <row r="6" spans="1:10" s="7" customFormat="1" ht="15" customHeight="1">
      <c r="A6" s="199">
        <v>16</v>
      </c>
      <c r="B6" s="199">
        <v>11</v>
      </c>
      <c r="C6" s="199">
        <v>6</v>
      </c>
      <c r="D6" s="197" t="s">
        <v>392</v>
      </c>
      <c r="E6" s="69"/>
      <c r="F6" s="35">
        <v>600</v>
      </c>
      <c r="G6" s="3">
        <f>G5+E6-F6</f>
        <v>0</v>
      </c>
      <c r="H6" s="2"/>
      <c r="I6" s="13"/>
      <c r="J6" s="248" t="s">
        <v>393</v>
      </c>
    </row>
    <row r="7" spans="1:10" s="7" customFormat="1" ht="15" customHeight="1">
      <c r="A7" s="68">
        <v>17</v>
      </c>
      <c r="B7" s="68">
        <v>3</v>
      </c>
      <c r="C7" s="68">
        <v>10</v>
      </c>
      <c r="D7" s="45" t="s">
        <v>459</v>
      </c>
      <c r="E7" s="69">
        <v>600</v>
      </c>
      <c r="F7" s="35"/>
      <c r="G7" s="3">
        <f>G6+E7-F7</f>
        <v>600</v>
      </c>
      <c r="H7" s="2"/>
      <c r="I7" s="5"/>
      <c r="J7" s="6"/>
    </row>
    <row r="8" spans="1:10" s="7" customFormat="1" ht="15" customHeight="1">
      <c r="A8" s="68">
        <v>17</v>
      </c>
      <c r="B8" s="68">
        <v>4</v>
      </c>
      <c r="C8" s="68">
        <v>14</v>
      </c>
      <c r="D8" s="45" t="s">
        <v>562</v>
      </c>
      <c r="E8" s="69"/>
      <c r="F8" s="35">
        <v>600</v>
      </c>
      <c r="G8" s="3">
        <f>G7+E8-F8</f>
        <v>0</v>
      </c>
      <c r="H8" s="2"/>
      <c r="I8" s="45"/>
      <c r="J8" s="68"/>
    </row>
    <row r="9" spans="1:10" s="7" customFormat="1" ht="15" customHeight="1">
      <c r="A9" s="68">
        <v>17</v>
      </c>
      <c r="B9" s="68">
        <v>8</v>
      </c>
      <c r="C9" s="68">
        <v>17</v>
      </c>
      <c r="D9" s="45" t="s">
        <v>733</v>
      </c>
      <c r="E9" s="69">
        <v>600</v>
      </c>
      <c r="F9" s="35"/>
      <c r="G9" s="3">
        <f t="shared" ref="G9:G24" si="0">G8+E9-F9</f>
        <v>600</v>
      </c>
      <c r="H9" s="2"/>
      <c r="I9" s="45"/>
      <c r="J9" s="170" t="s">
        <v>712</v>
      </c>
    </row>
    <row r="10" spans="1:10" s="7" customFormat="1" ht="15" customHeight="1">
      <c r="A10" s="68">
        <v>17</v>
      </c>
      <c r="B10" s="68">
        <v>9</v>
      </c>
      <c r="C10" s="68">
        <v>30</v>
      </c>
      <c r="D10" s="45" t="s">
        <v>815</v>
      </c>
      <c r="E10" s="4"/>
      <c r="F10" s="35">
        <v>600</v>
      </c>
      <c r="G10" s="3">
        <f t="shared" si="0"/>
        <v>0</v>
      </c>
      <c r="H10" s="2"/>
      <c r="I10" s="13"/>
      <c r="J10" s="6" t="s">
        <v>780</v>
      </c>
    </row>
    <row r="11" spans="1:10" s="7" customFormat="1" ht="15" customHeight="1">
      <c r="A11" s="68"/>
      <c r="B11" s="68"/>
      <c r="C11" s="68"/>
      <c r="D11" s="45"/>
      <c r="E11" s="69"/>
      <c r="F11" s="35"/>
      <c r="G11" s="3">
        <f t="shared" si="0"/>
        <v>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69"/>
      <c r="F12" s="35"/>
      <c r="G12" s="3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69"/>
      <c r="F13" s="35"/>
      <c r="G13" s="3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69"/>
      <c r="F14" s="35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69"/>
      <c r="F15" s="35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69"/>
      <c r="F16" s="35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69"/>
      <c r="F17" s="35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69"/>
      <c r="F18" s="35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69"/>
      <c r="F19" s="35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69"/>
      <c r="F20" s="35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69"/>
      <c r="F21" s="35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69"/>
      <c r="F22" s="35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69"/>
      <c r="F23" s="35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69"/>
      <c r="F24" s="35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2"/>
      <c r="E25" s="69">
        <f>SUM(E4:E24)</f>
        <v>3000</v>
      </c>
      <c r="F25" s="35">
        <f>SUM(F4:F24)</f>
        <v>3000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3000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6" t="s">
        <v>8</v>
      </c>
      <c r="D27" s="72">
        <f>F25</f>
        <v>3000</v>
      </c>
      <c r="E27" s="11" t="s">
        <v>35</v>
      </c>
      <c r="F27" s="65" t="s">
        <v>394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160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117</v>
      </c>
      <c r="E30" s="11" t="s">
        <v>11</v>
      </c>
      <c r="F30" s="11" t="s">
        <v>113</v>
      </c>
      <c r="G30" s="65"/>
      <c r="H30" s="65"/>
      <c r="I30" s="65"/>
      <c r="J30" s="65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1"/>
  <sheetViews>
    <sheetView workbookViewId="0">
      <selection sqref="A1:J1"/>
    </sheetView>
  </sheetViews>
  <sheetFormatPr defaultRowHeight="12"/>
  <cols>
    <col min="1" max="2" width="2.875" style="7" customWidth="1"/>
    <col min="3" max="3" width="2.875" style="10" customWidth="1"/>
    <col min="4" max="4" width="36.25" style="7" customWidth="1"/>
    <col min="5" max="5" width="9.875" style="7" customWidth="1"/>
    <col min="6" max="6" width="13.375" style="7" customWidth="1"/>
    <col min="7" max="7" width="10.75" style="7" customWidth="1"/>
    <col min="8" max="8" width="7.375" style="7" customWidth="1"/>
    <col min="9" max="9" width="5.75" style="7" customWidth="1"/>
    <col min="10" max="10" width="62.625" style="7" customWidth="1"/>
    <col min="11" max="16384" width="9" style="7"/>
  </cols>
  <sheetData>
    <row r="1" spans="1:10" ht="30.75" customHeight="1">
      <c r="A1" s="308" t="s">
        <v>40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25" customHeight="1">
      <c r="A2" s="309" t="s">
        <v>41</v>
      </c>
      <c r="B2" s="309"/>
      <c r="C2" s="309"/>
      <c r="D2" s="12" t="s">
        <v>139</v>
      </c>
      <c r="E2" s="16" t="s">
        <v>42</v>
      </c>
      <c r="F2" s="9" t="s">
        <v>61</v>
      </c>
      <c r="G2" s="11"/>
      <c r="H2" s="25"/>
      <c r="I2" s="25"/>
    </row>
    <row r="3" spans="1:10" ht="12" customHeight="1">
      <c r="A3" s="313" t="s">
        <v>43</v>
      </c>
      <c r="B3" s="313"/>
      <c r="C3" s="313"/>
      <c r="D3" s="310" t="s">
        <v>44</v>
      </c>
      <c r="E3" s="310" t="s">
        <v>45</v>
      </c>
      <c r="F3" s="310" t="s">
        <v>46</v>
      </c>
      <c r="G3" s="310" t="s">
        <v>47</v>
      </c>
      <c r="H3" s="310" t="s">
        <v>0</v>
      </c>
      <c r="I3" s="310" t="s">
        <v>1</v>
      </c>
      <c r="J3" s="310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1"/>
      <c r="E4" s="311"/>
      <c r="F4" s="311"/>
      <c r="G4" s="311"/>
      <c r="H4" s="311"/>
      <c r="I4" s="311"/>
      <c r="J4" s="311"/>
    </row>
    <row r="5" spans="1:10" ht="18" customHeight="1">
      <c r="A5" s="184">
        <v>16</v>
      </c>
      <c r="B5" s="184">
        <v>10</v>
      </c>
      <c r="C5" s="184">
        <v>10</v>
      </c>
      <c r="D5" s="185" t="s">
        <v>342</v>
      </c>
      <c r="E5" s="208">
        <v>3200</v>
      </c>
      <c r="F5" s="187">
        <v>3160</v>
      </c>
      <c r="G5" s="188">
        <f>E5-F5</f>
        <v>40</v>
      </c>
      <c r="H5" s="209"/>
      <c r="I5" s="210"/>
      <c r="J5" s="183"/>
    </row>
    <row r="6" spans="1:10" ht="14.25" customHeight="1">
      <c r="A6" s="199">
        <v>17</v>
      </c>
      <c r="B6" s="199">
        <v>4</v>
      </c>
      <c r="C6" s="199">
        <v>8</v>
      </c>
      <c r="D6" s="197" t="s">
        <v>494</v>
      </c>
      <c r="E6" s="4">
        <v>560</v>
      </c>
      <c r="F6" s="35"/>
      <c r="G6" s="40">
        <f>G5+E6-F6</f>
        <v>600</v>
      </c>
      <c r="H6" s="2"/>
      <c r="I6" s="5"/>
      <c r="J6" s="6"/>
    </row>
    <row r="7" spans="1:10" ht="18" customHeight="1">
      <c r="A7" s="6">
        <v>17</v>
      </c>
      <c r="B7" s="6">
        <v>4</v>
      </c>
      <c r="C7" s="6">
        <v>14</v>
      </c>
      <c r="D7" s="45" t="s">
        <v>523</v>
      </c>
      <c r="E7" s="4"/>
      <c r="F7" s="35">
        <v>600</v>
      </c>
      <c r="G7" s="40">
        <f>G6+E7-F7</f>
        <v>0</v>
      </c>
      <c r="H7" s="2"/>
      <c r="I7" s="5"/>
      <c r="J7" s="46"/>
    </row>
    <row r="8" spans="1:10" ht="14.25" customHeight="1">
      <c r="A8" s="6">
        <v>17</v>
      </c>
      <c r="B8" s="6">
        <v>8</v>
      </c>
      <c r="C8" s="6">
        <v>15</v>
      </c>
      <c r="D8" s="197" t="s">
        <v>865</v>
      </c>
      <c r="E8" s="4">
        <v>600</v>
      </c>
      <c r="F8" s="35"/>
      <c r="G8" s="40">
        <f>G7+E8-F8</f>
        <v>600</v>
      </c>
      <c r="H8" s="2" t="s">
        <v>676</v>
      </c>
      <c r="I8" s="5"/>
      <c r="J8" s="6"/>
    </row>
    <row r="9" spans="1:10" ht="14.25" customHeight="1">
      <c r="A9" s="170">
        <v>17</v>
      </c>
      <c r="B9" s="170">
        <v>9</v>
      </c>
      <c r="C9" s="170">
        <v>6</v>
      </c>
      <c r="D9" s="263" t="s">
        <v>781</v>
      </c>
      <c r="E9" s="4"/>
      <c r="F9" s="35"/>
      <c r="G9" s="40">
        <f>G8+E9-F9</f>
        <v>600</v>
      </c>
      <c r="H9" s="2"/>
      <c r="I9" s="5"/>
      <c r="J9" s="6"/>
    </row>
    <row r="10" spans="1:10" ht="14.25" customHeight="1">
      <c r="A10" s="6">
        <v>17</v>
      </c>
      <c r="B10" s="6">
        <v>9</v>
      </c>
      <c r="C10" s="6">
        <v>14</v>
      </c>
      <c r="D10" s="45" t="s">
        <v>866</v>
      </c>
      <c r="E10" s="4"/>
      <c r="F10" s="35">
        <v>600</v>
      </c>
      <c r="G10" s="40">
        <f t="shared" ref="G10:G24" si="0">G9+E10-F10</f>
        <v>0</v>
      </c>
      <c r="H10" s="6"/>
      <c r="I10" s="5"/>
      <c r="J10" s="6" t="s">
        <v>868</v>
      </c>
    </row>
    <row r="11" spans="1:10" ht="14.25" customHeight="1">
      <c r="A11" s="6"/>
      <c r="B11" s="6"/>
      <c r="C11" s="6"/>
      <c r="D11" s="45"/>
      <c r="E11" s="4"/>
      <c r="F11" s="35"/>
      <c r="G11" s="40">
        <f t="shared" si="0"/>
        <v>0</v>
      </c>
      <c r="H11" s="2"/>
      <c r="I11" s="5"/>
      <c r="J11" s="6"/>
    </row>
    <row r="12" spans="1:10" s="19" customFormat="1" ht="14.25" customHeight="1">
      <c r="A12" s="79"/>
      <c r="B12" s="79"/>
      <c r="C12" s="79"/>
      <c r="D12" s="45"/>
      <c r="E12" s="4"/>
      <c r="F12" s="35"/>
      <c r="G12" s="40">
        <f t="shared" si="0"/>
        <v>0</v>
      </c>
      <c r="H12" s="2"/>
      <c r="I12" s="5"/>
      <c r="J12" s="79"/>
    </row>
    <row r="13" spans="1:10" ht="14.25" customHeight="1">
      <c r="A13" s="6"/>
      <c r="B13" s="6"/>
      <c r="C13" s="6"/>
      <c r="D13" s="45"/>
      <c r="E13" s="4"/>
      <c r="F13" s="35"/>
      <c r="G13" s="40">
        <f t="shared" si="0"/>
        <v>0</v>
      </c>
      <c r="H13" s="2"/>
      <c r="I13" s="13"/>
      <c r="J13" s="6"/>
    </row>
    <row r="14" spans="1:10" ht="14.25" customHeight="1">
      <c r="A14" s="6"/>
      <c r="B14" s="6"/>
      <c r="C14" s="6"/>
      <c r="D14" s="45"/>
      <c r="E14" s="4"/>
      <c r="F14" s="35"/>
      <c r="G14" s="40">
        <f t="shared" si="0"/>
        <v>0</v>
      </c>
      <c r="H14" s="2"/>
      <c r="I14" s="5"/>
      <c r="J14" s="6"/>
    </row>
    <row r="15" spans="1:10" ht="14.25" customHeight="1">
      <c r="A15" s="6"/>
      <c r="B15" s="6"/>
      <c r="C15" s="6"/>
      <c r="D15" s="45"/>
      <c r="E15" s="4"/>
      <c r="F15" s="35"/>
      <c r="G15" s="40">
        <f t="shared" si="0"/>
        <v>0</v>
      </c>
      <c r="H15" s="2"/>
      <c r="I15" s="5"/>
      <c r="J15" s="39"/>
    </row>
    <row r="16" spans="1:10" ht="14.25" customHeight="1">
      <c r="A16" s="6"/>
      <c r="B16" s="6"/>
      <c r="C16" s="6"/>
      <c r="D16" s="45"/>
      <c r="E16" s="4"/>
      <c r="F16" s="35"/>
      <c r="G16" s="40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45"/>
      <c r="E17" s="4"/>
      <c r="F17" s="35"/>
      <c r="G17" s="40">
        <f t="shared" si="0"/>
        <v>0</v>
      </c>
      <c r="H17" s="2"/>
      <c r="I17" s="13"/>
      <c r="J17" s="6"/>
    </row>
    <row r="18" spans="1:10" ht="14.25" customHeight="1">
      <c r="A18" s="6"/>
      <c r="B18" s="6"/>
      <c r="C18" s="6"/>
      <c r="D18" s="45"/>
      <c r="E18" s="4"/>
      <c r="F18" s="35"/>
      <c r="G18" s="40">
        <f t="shared" si="0"/>
        <v>0</v>
      </c>
      <c r="H18" s="2"/>
      <c r="I18" s="5"/>
      <c r="J18" s="6"/>
    </row>
    <row r="19" spans="1:10" ht="14.25" customHeight="1">
      <c r="A19" s="6"/>
      <c r="B19" s="6"/>
      <c r="C19" s="6"/>
      <c r="D19" s="45"/>
      <c r="E19" s="4"/>
      <c r="F19" s="35"/>
      <c r="G19" s="40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45"/>
      <c r="E20" s="4"/>
      <c r="F20" s="35"/>
      <c r="G20" s="40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45"/>
      <c r="E21" s="4"/>
      <c r="F21" s="35"/>
      <c r="G21" s="40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45"/>
      <c r="E22" s="4"/>
      <c r="F22" s="35"/>
      <c r="G22" s="40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45"/>
      <c r="E23" s="4"/>
      <c r="F23" s="35"/>
      <c r="G23" s="40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45"/>
      <c r="E24" s="4"/>
      <c r="F24" s="35"/>
      <c r="G24" s="40">
        <f t="shared" si="0"/>
        <v>0</v>
      </c>
      <c r="H24" s="2"/>
      <c r="I24" s="6"/>
      <c r="J24" s="6"/>
    </row>
    <row r="25" spans="1:10" ht="14.25" customHeight="1">
      <c r="A25" s="314" t="s">
        <v>52</v>
      </c>
      <c r="B25" s="314"/>
      <c r="C25" s="314"/>
      <c r="D25" s="2"/>
      <c r="E25" s="4">
        <f>SUM(E4:E24)</f>
        <v>4360</v>
      </c>
      <c r="F25" s="47">
        <f>SUM(F4:F24)</f>
        <v>4360</v>
      </c>
      <c r="G25" s="40">
        <f>E25-F25</f>
        <v>0</v>
      </c>
      <c r="H25" s="2"/>
      <c r="I25" s="5"/>
      <c r="J25" s="6"/>
    </row>
    <row r="26" spans="1:10" ht="14.25" customHeight="1">
      <c r="C26" s="15" t="s">
        <v>53</v>
      </c>
      <c r="D26" s="14">
        <f>E25</f>
        <v>4360</v>
      </c>
      <c r="F26" s="16"/>
      <c r="H26" s="16"/>
    </row>
    <row r="27" spans="1:10" ht="21" customHeight="1">
      <c r="C27" s="15" t="s">
        <v>54</v>
      </c>
      <c r="D27" s="14">
        <f>F25</f>
        <v>4360</v>
      </c>
      <c r="E27" s="16" t="s">
        <v>55</v>
      </c>
      <c r="F27" s="18" t="s">
        <v>864</v>
      </c>
      <c r="G27" s="18"/>
      <c r="H27" s="18"/>
      <c r="I27" s="18"/>
      <c r="J27" s="18" t="s">
        <v>863</v>
      </c>
    </row>
    <row r="28" spans="1:10" ht="14.25" customHeight="1">
      <c r="C28" s="15" t="s">
        <v>56</v>
      </c>
      <c r="D28" s="14">
        <f>G25</f>
        <v>0</v>
      </c>
      <c r="E28" s="15" t="s">
        <v>112</v>
      </c>
      <c r="F28" s="18" t="s">
        <v>115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12" t="s">
        <v>57</v>
      </c>
      <c r="B30" s="312"/>
      <c r="C30" s="312"/>
      <c r="D30" s="7" t="s">
        <v>117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J30"/>
  <sheetViews>
    <sheetView workbookViewId="0">
      <selection activeCell="E9" sqref="E9"/>
    </sheetView>
  </sheetViews>
  <sheetFormatPr defaultRowHeight="14.25"/>
  <cols>
    <col min="1" max="1" width="3.75" customWidth="1"/>
    <col min="2" max="2" width="4" customWidth="1"/>
    <col min="3" max="3" width="3.25" customWidth="1"/>
    <col min="4" max="4" width="28" customWidth="1"/>
    <col min="5" max="5" width="9.375" customWidth="1"/>
    <col min="6" max="6" width="13.25" customWidth="1"/>
    <col min="8" max="8" width="8.375" customWidth="1"/>
    <col min="9" max="9" width="6.375" customWidth="1"/>
    <col min="10" max="10" width="53.7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252</v>
      </c>
      <c r="E2" s="11" t="s">
        <v>39</v>
      </c>
      <c r="F2" s="66" t="s">
        <v>251</v>
      </c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184">
        <v>16</v>
      </c>
      <c r="B5" s="184">
        <v>10</v>
      </c>
      <c r="C5" s="184">
        <v>10</v>
      </c>
      <c r="D5" s="185" t="s">
        <v>344</v>
      </c>
      <c r="E5" s="222">
        <v>1500</v>
      </c>
      <c r="F5" s="223">
        <v>1500</v>
      </c>
      <c r="G5" s="215">
        <f>E5-F5</f>
        <v>0</v>
      </c>
      <c r="H5" s="185"/>
      <c r="I5" s="185"/>
      <c r="J5" s="221"/>
    </row>
    <row r="6" spans="1:10" s="7" customFormat="1" ht="15" customHeight="1">
      <c r="A6" s="199">
        <v>17</v>
      </c>
      <c r="B6" s="199">
        <v>3</v>
      </c>
      <c r="C6" s="199">
        <v>7</v>
      </c>
      <c r="D6" s="197" t="s">
        <v>456</v>
      </c>
      <c r="E6" s="69">
        <v>600</v>
      </c>
      <c r="F6" s="92"/>
      <c r="G6" s="3">
        <f t="shared" ref="G6:G24" si="0">G5+E6-F6</f>
        <v>600</v>
      </c>
      <c r="H6" s="2"/>
      <c r="I6" s="5"/>
      <c r="J6" s="6"/>
    </row>
    <row r="7" spans="1:10" s="7" customFormat="1" ht="15" customHeight="1">
      <c r="A7" s="68">
        <v>17</v>
      </c>
      <c r="B7" s="68">
        <v>4</v>
      </c>
      <c r="C7" s="68">
        <v>14</v>
      </c>
      <c r="D7" s="45" t="s">
        <v>563</v>
      </c>
      <c r="E7" s="69"/>
      <c r="F7" s="92">
        <v>600</v>
      </c>
      <c r="G7" s="3">
        <f>G6+E7-F7</f>
        <v>0</v>
      </c>
      <c r="H7" s="2"/>
      <c r="I7" s="45"/>
      <c r="J7" s="6"/>
    </row>
    <row r="8" spans="1:10" s="7" customFormat="1" ht="15" customHeight="1">
      <c r="A8" s="6">
        <v>17</v>
      </c>
      <c r="B8" s="6">
        <v>9</v>
      </c>
      <c r="C8" s="6">
        <v>3</v>
      </c>
      <c r="D8" s="45" t="s">
        <v>746</v>
      </c>
      <c r="E8" s="69">
        <v>600</v>
      </c>
      <c r="F8" s="92"/>
      <c r="G8" s="3">
        <f>G7+E8-F8</f>
        <v>600</v>
      </c>
      <c r="H8" s="2"/>
      <c r="I8" s="13"/>
      <c r="J8" s="6"/>
    </row>
    <row r="9" spans="1:10" s="7" customFormat="1" ht="15" customHeight="1">
      <c r="A9" s="68">
        <v>17</v>
      </c>
      <c r="B9" s="68">
        <v>9</v>
      </c>
      <c r="C9" s="68">
        <v>30</v>
      </c>
      <c r="D9" s="45" t="s">
        <v>816</v>
      </c>
      <c r="E9" s="69"/>
      <c r="F9" s="92">
        <v>600</v>
      </c>
      <c r="G9" s="3">
        <f t="shared" si="0"/>
        <v>0</v>
      </c>
      <c r="H9" s="45"/>
      <c r="I9" s="45"/>
      <c r="J9" s="6" t="s">
        <v>780</v>
      </c>
    </row>
    <row r="10" spans="1:10" s="7" customFormat="1" ht="15" customHeight="1">
      <c r="A10" s="68"/>
      <c r="B10" s="68"/>
      <c r="C10" s="68"/>
      <c r="D10" s="45"/>
      <c r="E10" s="69"/>
      <c r="F10" s="84"/>
      <c r="G10" s="3">
        <f t="shared" si="0"/>
        <v>0</v>
      </c>
      <c r="H10" s="45"/>
      <c r="I10" s="45"/>
      <c r="J10" s="68"/>
    </row>
    <row r="11" spans="1:10" s="7" customFormat="1" ht="15" customHeight="1">
      <c r="A11" s="68"/>
      <c r="B11" s="68"/>
      <c r="C11" s="68"/>
      <c r="D11" s="45"/>
      <c r="E11" s="69"/>
      <c r="F11" s="35"/>
      <c r="G11" s="3">
        <f t="shared" si="0"/>
        <v>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69"/>
      <c r="F12" s="35"/>
      <c r="G12" s="3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69"/>
      <c r="F13" s="35"/>
      <c r="G13" s="3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69"/>
      <c r="F14" s="35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69"/>
      <c r="F15" s="35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69"/>
      <c r="F16" s="35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69"/>
      <c r="F17" s="35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69"/>
      <c r="F18" s="35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69"/>
      <c r="F19" s="35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69"/>
      <c r="F20" s="35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69"/>
      <c r="F21" s="35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69"/>
      <c r="F22" s="35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69"/>
      <c r="F23" s="35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69"/>
      <c r="F24" s="35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69">
        <f>SUM(E4:E24)</f>
        <v>2700</v>
      </c>
      <c r="F25" s="35">
        <f>SUM(F4:F24)</f>
        <v>2700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2700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6" t="s">
        <v>8</v>
      </c>
      <c r="D27" s="72">
        <f>F25</f>
        <v>2700</v>
      </c>
      <c r="E27" s="11" t="s">
        <v>35</v>
      </c>
      <c r="F27" s="65" t="s">
        <v>250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160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113</v>
      </c>
      <c r="E30" s="11" t="s">
        <v>11</v>
      </c>
      <c r="F30" s="11" t="s">
        <v>117</v>
      </c>
      <c r="G30" s="65"/>
      <c r="H30" s="65"/>
      <c r="I30" s="65"/>
      <c r="J30" s="65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  <pageSetup orientation="portrait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J30"/>
  <sheetViews>
    <sheetView workbookViewId="0">
      <selection activeCell="D9" sqref="D9"/>
    </sheetView>
  </sheetViews>
  <sheetFormatPr defaultRowHeight="14.25"/>
  <cols>
    <col min="1" max="1" width="4.375" customWidth="1"/>
    <col min="2" max="2" width="3.875" customWidth="1"/>
    <col min="3" max="3" width="5.25" customWidth="1"/>
    <col min="4" max="4" width="28.875" customWidth="1"/>
    <col min="5" max="5" width="10" customWidth="1"/>
    <col min="6" max="6" width="12" customWidth="1"/>
    <col min="8" max="8" width="8.875" customWidth="1"/>
    <col min="9" max="9" width="8" customWidth="1"/>
    <col min="10" max="10" width="51.7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257</v>
      </c>
      <c r="E2" s="11" t="s">
        <v>39</v>
      </c>
      <c r="F2" s="66" t="s">
        <v>265</v>
      </c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184">
        <v>16</v>
      </c>
      <c r="B5" s="184">
        <v>10</v>
      </c>
      <c r="C5" s="184">
        <v>10</v>
      </c>
      <c r="D5" s="185" t="s">
        <v>344</v>
      </c>
      <c r="E5" s="222">
        <v>2400</v>
      </c>
      <c r="F5" s="187">
        <v>2400</v>
      </c>
      <c r="G5" s="215">
        <f>E5-F5</f>
        <v>0</v>
      </c>
      <c r="H5" s="209"/>
      <c r="I5" s="185"/>
      <c r="J5" s="221"/>
    </row>
    <row r="6" spans="1:10" s="7" customFormat="1" ht="15" customHeight="1">
      <c r="A6" s="199">
        <v>17</v>
      </c>
      <c r="B6" s="199">
        <v>3</v>
      </c>
      <c r="C6" s="199">
        <v>4</v>
      </c>
      <c r="D6" s="197" t="s">
        <v>444</v>
      </c>
      <c r="E6" s="69">
        <v>1200</v>
      </c>
      <c r="F6" s="35"/>
      <c r="G6" s="3">
        <f t="shared" ref="G6:G24" si="0">G5+E6-F6</f>
        <v>1200</v>
      </c>
      <c r="H6" s="2"/>
      <c r="I6" s="45"/>
      <c r="J6" s="68"/>
    </row>
    <row r="7" spans="1:10" s="7" customFormat="1" ht="15" customHeight="1">
      <c r="A7" s="68">
        <v>17</v>
      </c>
      <c r="B7" s="68">
        <v>4</v>
      </c>
      <c r="C7" s="68">
        <v>14</v>
      </c>
      <c r="D7" s="45" t="s">
        <v>565</v>
      </c>
      <c r="E7" s="69"/>
      <c r="F7" s="35">
        <v>1200</v>
      </c>
      <c r="G7" s="3">
        <f>G6+E7-F7</f>
        <v>0</v>
      </c>
      <c r="H7" s="2"/>
      <c r="I7" s="45"/>
      <c r="J7" s="6"/>
    </row>
    <row r="8" spans="1:10" s="7" customFormat="1" ht="15" customHeight="1">
      <c r="A8" s="68">
        <v>17</v>
      </c>
      <c r="B8" s="68">
        <v>8</v>
      </c>
      <c r="C8" s="68">
        <v>14</v>
      </c>
      <c r="D8" s="45" t="s">
        <v>818</v>
      </c>
      <c r="E8" s="4">
        <v>1200</v>
      </c>
      <c r="F8" s="35"/>
      <c r="G8" s="3">
        <f>G7+E8-F8</f>
        <v>1200</v>
      </c>
      <c r="H8" s="2" t="s">
        <v>671</v>
      </c>
      <c r="I8" s="13"/>
      <c r="J8" s="6"/>
    </row>
    <row r="9" spans="1:10" s="7" customFormat="1" ht="15" customHeight="1">
      <c r="A9" s="68">
        <v>17</v>
      </c>
      <c r="B9" s="68">
        <v>9</v>
      </c>
      <c r="C9" s="68">
        <v>30</v>
      </c>
      <c r="D9" s="45" t="s">
        <v>817</v>
      </c>
      <c r="E9" s="4"/>
      <c r="F9" s="35">
        <v>1200</v>
      </c>
      <c r="G9" s="3">
        <f>G8+E9-F9</f>
        <v>0</v>
      </c>
      <c r="H9" s="2"/>
      <c r="I9" s="13"/>
      <c r="J9" s="6" t="s">
        <v>780</v>
      </c>
    </row>
    <row r="10" spans="1:10" s="7" customFormat="1" ht="15" customHeight="1">
      <c r="A10" s="68"/>
      <c r="B10" s="68"/>
      <c r="C10" s="68"/>
      <c r="D10" s="45"/>
      <c r="E10" s="69"/>
      <c r="F10" s="35"/>
      <c r="G10" s="3">
        <f>G9+E10-F10</f>
        <v>0</v>
      </c>
      <c r="H10" s="2"/>
      <c r="I10" s="45"/>
      <c r="J10" s="68"/>
    </row>
    <row r="11" spans="1:10" s="7" customFormat="1" ht="15" customHeight="1">
      <c r="A11" s="68"/>
      <c r="B11" s="68"/>
      <c r="C11" s="68"/>
      <c r="D11" s="45"/>
      <c r="E11" s="69"/>
      <c r="F11" s="35"/>
      <c r="G11" s="3">
        <f>G10+E11-F11</f>
        <v>0</v>
      </c>
      <c r="H11" s="2"/>
      <c r="I11" s="45"/>
      <c r="J11" s="68"/>
    </row>
    <row r="12" spans="1:10" s="7" customFormat="1" ht="15" customHeight="1">
      <c r="A12" s="68"/>
      <c r="B12" s="68"/>
      <c r="C12" s="68"/>
      <c r="D12" s="45"/>
      <c r="E12" s="69"/>
      <c r="F12" s="35"/>
      <c r="G12" s="3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69"/>
      <c r="F13" s="35"/>
      <c r="G13" s="3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69"/>
      <c r="F14" s="35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69"/>
      <c r="F15" s="35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69"/>
      <c r="F16" s="35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69"/>
      <c r="F17" s="35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69"/>
      <c r="F18" s="35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69"/>
      <c r="F19" s="35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69"/>
      <c r="F20" s="35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69"/>
      <c r="F21" s="35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69"/>
      <c r="F22" s="35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69"/>
      <c r="F23" s="35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69"/>
      <c r="F24" s="35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69">
        <f>SUM(E4:E24)</f>
        <v>4800</v>
      </c>
      <c r="F25" s="35">
        <f>SUM(F4:F24)</f>
        <v>4800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4800</v>
      </c>
      <c r="E26" s="11"/>
      <c r="F26" s="16"/>
      <c r="G26" s="16"/>
      <c r="H26" s="11"/>
      <c r="I26" s="11"/>
      <c r="J26" s="11"/>
    </row>
    <row r="27" spans="1:10" s="7" customFormat="1" ht="26.25" customHeight="1">
      <c r="A27" s="11"/>
      <c r="B27" s="11"/>
      <c r="C27" s="66" t="s">
        <v>8</v>
      </c>
      <c r="D27" s="72">
        <f>F25</f>
        <v>4800</v>
      </c>
      <c r="E27" s="11" t="s">
        <v>35</v>
      </c>
      <c r="F27" s="272" t="s">
        <v>564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160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113</v>
      </c>
      <c r="E30" s="11" t="s">
        <v>11</v>
      </c>
      <c r="F30" s="11" t="s">
        <v>117</v>
      </c>
      <c r="G30" s="65"/>
      <c r="H30" s="65"/>
      <c r="I30" s="65"/>
      <c r="J30" s="65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J30"/>
  <sheetViews>
    <sheetView workbookViewId="0">
      <selection activeCell="F9" sqref="F9"/>
    </sheetView>
  </sheetViews>
  <sheetFormatPr defaultRowHeight="14.25"/>
  <cols>
    <col min="1" max="1" width="3.875" customWidth="1"/>
    <col min="2" max="2" width="3.125" customWidth="1"/>
    <col min="3" max="3" width="4.5" customWidth="1"/>
    <col min="4" max="4" width="25.75" customWidth="1"/>
    <col min="5" max="5" width="9.375" bestFit="1" customWidth="1"/>
    <col min="6" max="6" width="13.125" customWidth="1"/>
    <col min="8" max="8" width="8.25" customWidth="1"/>
    <col min="9" max="9" width="7.125" customWidth="1"/>
    <col min="10" max="10" width="57.62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259</v>
      </c>
      <c r="E2" s="11" t="s">
        <v>39</v>
      </c>
      <c r="F2" s="66" t="s">
        <v>266</v>
      </c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184">
        <v>16</v>
      </c>
      <c r="B5" s="184">
        <v>10</v>
      </c>
      <c r="C5" s="184">
        <v>10</v>
      </c>
      <c r="D5" s="185" t="s">
        <v>344</v>
      </c>
      <c r="E5" s="222">
        <v>1200</v>
      </c>
      <c r="F5" s="187">
        <v>1200</v>
      </c>
      <c r="G5" s="215">
        <f>E5-F5</f>
        <v>0</v>
      </c>
      <c r="H5" s="209"/>
      <c r="I5" s="185"/>
      <c r="J5" s="221"/>
    </row>
    <row r="6" spans="1:10" s="7" customFormat="1" ht="15" customHeight="1">
      <c r="A6" s="199">
        <v>17</v>
      </c>
      <c r="B6" s="199">
        <v>3</v>
      </c>
      <c r="C6" s="199">
        <v>4</v>
      </c>
      <c r="D6" s="197" t="s">
        <v>486</v>
      </c>
      <c r="E6" s="69">
        <v>600</v>
      </c>
      <c r="F6" s="35"/>
      <c r="G6" s="3">
        <f t="shared" ref="G6:G24" si="0">G5+E6-F6</f>
        <v>600</v>
      </c>
      <c r="H6" s="2"/>
      <c r="I6" s="45"/>
      <c r="J6" s="6"/>
    </row>
    <row r="7" spans="1:10" s="7" customFormat="1" ht="15" customHeight="1">
      <c r="A7" s="6">
        <v>17</v>
      </c>
      <c r="B7" s="6">
        <v>4</v>
      </c>
      <c r="C7" s="6">
        <v>14</v>
      </c>
      <c r="D7" s="2" t="s">
        <v>566</v>
      </c>
      <c r="E7" s="4"/>
      <c r="F7" s="35">
        <v>600</v>
      </c>
      <c r="G7" s="3">
        <f t="shared" si="0"/>
        <v>0</v>
      </c>
      <c r="H7" s="2"/>
      <c r="I7" s="13"/>
      <c r="J7" s="6"/>
    </row>
    <row r="8" spans="1:10" s="7" customFormat="1" ht="15" customHeight="1">
      <c r="A8" s="68">
        <v>17</v>
      </c>
      <c r="B8" s="68">
        <v>8</v>
      </c>
      <c r="C8" s="68">
        <v>14</v>
      </c>
      <c r="D8" s="45" t="s">
        <v>684</v>
      </c>
      <c r="E8" s="69">
        <v>600</v>
      </c>
      <c r="F8" s="35"/>
      <c r="G8" s="3">
        <f t="shared" si="0"/>
        <v>600</v>
      </c>
      <c r="H8" s="2"/>
      <c r="I8" s="45"/>
      <c r="J8" s="68"/>
    </row>
    <row r="9" spans="1:10" s="7" customFormat="1" ht="15" customHeight="1">
      <c r="A9" s="68">
        <v>17</v>
      </c>
      <c r="B9" s="68">
        <v>9</v>
      </c>
      <c r="C9" s="68">
        <v>30</v>
      </c>
      <c r="D9" s="45" t="s">
        <v>819</v>
      </c>
      <c r="E9" s="69"/>
      <c r="F9" s="35">
        <v>600</v>
      </c>
      <c r="G9" s="3">
        <f t="shared" si="0"/>
        <v>0</v>
      </c>
      <c r="H9" s="2"/>
      <c r="I9" s="45"/>
      <c r="J9" s="68" t="s">
        <v>780</v>
      </c>
    </row>
    <row r="10" spans="1:10" s="7" customFormat="1" ht="15" customHeight="1">
      <c r="A10" s="68"/>
      <c r="B10" s="68"/>
      <c r="C10" s="68"/>
      <c r="D10" s="45"/>
      <c r="E10" s="69"/>
      <c r="F10" s="84"/>
      <c r="G10" s="3">
        <f t="shared" si="0"/>
        <v>0</v>
      </c>
      <c r="H10" s="2"/>
      <c r="I10" s="45"/>
      <c r="J10" s="68"/>
    </row>
    <row r="11" spans="1:10" s="7" customFormat="1" ht="15" customHeight="1">
      <c r="A11" s="68"/>
      <c r="B11" s="68"/>
      <c r="C11" s="68"/>
      <c r="D11" s="45"/>
      <c r="E11" s="69"/>
      <c r="F11" s="35"/>
      <c r="G11" s="3">
        <f t="shared" si="0"/>
        <v>0</v>
      </c>
      <c r="H11" s="26"/>
      <c r="I11" s="45"/>
      <c r="J11" s="68"/>
    </row>
    <row r="12" spans="1:10" s="7" customFormat="1" ht="15" customHeight="1">
      <c r="A12" s="68"/>
      <c r="B12" s="68"/>
      <c r="C12" s="68"/>
      <c r="D12" s="45"/>
      <c r="E12" s="69"/>
      <c r="F12" s="35"/>
      <c r="G12" s="3">
        <f t="shared" si="0"/>
        <v>0</v>
      </c>
      <c r="H12" s="2"/>
      <c r="I12" s="45"/>
      <c r="J12" s="68"/>
    </row>
    <row r="13" spans="1:10" s="7" customFormat="1" ht="15" customHeight="1">
      <c r="A13" s="68"/>
      <c r="B13" s="68"/>
      <c r="C13" s="68"/>
      <c r="D13" s="45"/>
      <c r="E13" s="69"/>
      <c r="F13" s="35"/>
      <c r="G13" s="3">
        <f t="shared" si="0"/>
        <v>0</v>
      </c>
      <c r="H13" s="2"/>
      <c r="I13" s="45"/>
      <c r="J13" s="68"/>
    </row>
    <row r="14" spans="1:10" s="7" customFormat="1" ht="15" customHeight="1">
      <c r="A14" s="68"/>
      <c r="B14" s="68"/>
      <c r="C14" s="68"/>
      <c r="D14" s="45"/>
      <c r="E14" s="69"/>
      <c r="F14" s="35"/>
      <c r="G14" s="3">
        <f t="shared" si="0"/>
        <v>0</v>
      </c>
      <c r="H14" s="2"/>
      <c r="I14" s="71"/>
      <c r="J14" s="68"/>
    </row>
    <row r="15" spans="1:10" s="7" customFormat="1" ht="15" customHeight="1">
      <c r="A15" s="68"/>
      <c r="B15" s="68"/>
      <c r="C15" s="68"/>
      <c r="D15" s="45"/>
      <c r="E15" s="69"/>
      <c r="F15" s="35"/>
      <c r="G15" s="3">
        <f t="shared" si="0"/>
        <v>0</v>
      </c>
      <c r="H15" s="2"/>
      <c r="I15" s="45"/>
      <c r="J15" s="68"/>
    </row>
    <row r="16" spans="1:10" s="7" customFormat="1" ht="15" customHeight="1">
      <c r="A16" s="68"/>
      <c r="B16" s="68"/>
      <c r="C16" s="68"/>
      <c r="D16" s="45"/>
      <c r="E16" s="69"/>
      <c r="F16" s="35"/>
      <c r="G16" s="3">
        <f t="shared" si="0"/>
        <v>0</v>
      </c>
      <c r="H16" s="2"/>
      <c r="I16" s="45"/>
      <c r="J16" s="68"/>
    </row>
    <row r="17" spans="1:10" s="7" customFormat="1" ht="15" customHeight="1">
      <c r="A17" s="68"/>
      <c r="B17" s="68"/>
      <c r="C17" s="68"/>
      <c r="D17" s="45"/>
      <c r="E17" s="69"/>
      <c r="F17" s="35"/>
      <c r="G17" s="3">
        <f t="shared" si="0"/>
        <v>0</v>
      </c>
      <c r="H17" s="2"/>
      <c r="I17" s="45"/>
      <c r="J17" s="68"/>
    </row>
    <row r="18" spans="1:10" s="7" customFormat="1" ht="15" customHeight="1">
      <c r="A18" s="68"/>
      <c r="B18" s="68"/>
      <c r="C18" s="68"/>
      <c r="D18" s="45"/>
      <c r="E18" s="69"/>
      <c r="F18" s="35"/>
      <c r="G18" s="3">
        <f t="shared" si="0"/>
        <v>0</v>
      </c>
      <c r="H18" s="2"/>
      <c r="I18" s="71"/>
      <c r="J18" s="68"/>
    </row>
    <row r="19" spans="1:10" s="7" customFormat="1" ht="15" customHeight="1">
      <c r="A19" s="68"/>
      <c r="B19" s="68"/>
      <c r="C19" s="68"/>
      <c r="D19" s="45"/>
      <c r="E19" s="69"/>
      <c r="F19" s="35"/>
      <c r="G19" s="3">
        <f t="shared" si="0"/>
        <v>0</v>
      </c>
      <c r="H19" s="2"/>
      <c r="I19" s="45"/>
      <c r="J19" s="68"/>
    </row>
    <row r="20" spans="1:10" s="7" customFormat="1" ht="15" customHeight="1">
      <c r="A20" s="68"/>
      <c r="B20" s="68"/>
      <c r="C20" s="68"/>
      <c r="D20" s="45"/>
      <c r="E20" s="69"/>
      <c r="F20" s="35"/>
      <c r="G20" s="3">
        <f t="shared" si="0"/>
        <v>0</v>
      </c>
      <c r="H20" s="2"/>
      <c r="I20" s="45"/>
      <c r="J20" s="68"/>
    </row>
    <row r="21" spans="1:10" s="7" customFormat="1" ht="15" customHeight="1">
      <c r="A21" s="68"/>
      <c r="B21" s="68"/>
      <c r="C21" s="68"/>
      <c r="D21" s="45"/>
      <c r="E21" s="69"/>
      <c r="F21" s="35"/>
      <c r="G21" s="3">
        <f t="shared" si="0"/>
        <v>0</v>
      </c>
      <c r="H21" s="2"/>
      <c r="I21" s="45"/>
      <c r="J21" s="68"/>
    </row>
    <row r="22" spans="1:10" s="7" customFormat="1" ht="15" customHeight="1">
      <c r="A22" s="68"/>
      <c r="B22" s="68"/>
      <c r="C22" s="68"/>
      <c r="D22" s="45"/>
      <c r="E22" s="69"/>
      <c r="F22" s="35"/>
      <c r="G22" s="3">
        <f t="shared" si="0"/>
        <v>0</v>
      </c>
      <c r="H22" s="2"/>
      <c r="I22" s="45"/>
      <c r="J22" s="68"/>
    </row>
    <row r="23" spans="1:10" s="7" customFormat="1" ht="15" customHeight="1">
      <c r="A23" s="68"/>
      <c r="B23" s="68"/>
      <c r="C23" s="68"/>
      <c r="D23" s="45"/>
      <c r="E23" s="69"/>
      <c r="F23" s="35"/>
      <c r="G23" s="3">
        <f t="shared" si="0"/>
        <v>0</v>
      </c>
      <c r="H23" s="2"/>
      <c r="I23" s="45"/>
      <c r="J23" s="68"/>
    </row>
    <row r="24" spans="1:10" s="7" customFormat="1" ht="15" customHeight="1">
      <c r="A24" s="68"/>
      <c r="B24" s="68"/>
      <c r="C24" s="68"/>
      <c r="D24" s="45"/>
      <c r="E24" s="69"/>
      <c r="F24" s="35"/>
      <c r="G24" s="3">
        <f t="shared" si="0"/>
        <v>0</v>
      </c>
      <c r="H24" s="2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69">
        <f>SUM(E4:E24)</f>
        <v>2400</v>
      </c>
      <c r="F25" s="35">
        <f>SUM(F4:F24)</f>
        <v>2400</v>
      </c>
      <c r="G25" s="3">
        <f>E25-F25</f>
        <v>0</v>
      </c>
      <c r="H25" s="2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2400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6" t="s">
        <v>8</v>
      </c>
      <c r="D27" s="72">
        <f>F25</f>
        <v>2400</v>
      </c>
      <c r="E27" s="11" t="s">
        <v>35</v>
      </c>
      <c r="F27" s="65" t="s">
        <v>258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124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117</v>
      </c>
      <c r="E30" s="11" t="s">
        <v>11</v>
      </c>
      <c r="F30" s="11" t="s">
        <v>113</v>
      </c>
      <c r="G30" s="65"/>
      <c r="H30" s="65"/>
      <c r="I30" s="65"/>
      <c r="J30" s="65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J30"/>
  <sheetViews>
    <sheetView workbookViewId="0">
      <selection activeCell="B14" sqref="B14"/>
    </sheetView>
  </sheetViews>
  <sheetFormatPr defaultRowHeight="14.25"/>
  <cols>
    <col min="1" max="1" width="4.625" customWidth="1"/>
    <col min="2" max="3" width="4.375" customWidth="1"/>
    <col min="4" max="4" width="27" customWidth="1"/>
    <col min="5" max="5" width="9.375" bestFit="1" customWidth="1"/>
    <col min="6" max="6" width="13.375" customWidth="1"/>
    <col min="7" max="7" width="9" style="122"/>
    <col min="8" max="8" width="8.25" customWidth="1"/>
    <col min="9" max="9" width="6.75" customWidth="1"/>
    <col min="10" max="10" width="55.12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769</v>
      </c>
      <c r="E2" s="11" t="s">
        <v>39</v>
      </c>
      <c r="F2" s="66" t="s">
        <v>267</v>
      </c>
      <c r="G2" s="120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2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21"/>
      <c r="H4" s="311"/>
      <c r="I4" s="311"/>
      <c r="J4" s="311"/>
    </row>
    <row r="5" spans="1:10" s="7" customFormat="1" ht="15" customHeight="1">
      <c r="A5" s="184">
        <v>16</v>
      </c>
      <c r="B5" s="184">
        <v>10</v>
      </c>
      <c r="C5" s="184">
        <v>10</v>
      </c>
      <c r="D5" s="185" t="s">
        <v>344</v>
      </c>
      <c r="E5" s="222">
        <v>1200</v>
      </c>
      <c r="F5" s="187">
        <v>900</v>
      </c>
      <c r="G5" s="215">
        <f>E5-F5</f>
        <v>300</v>
      </c>
      <c r="H5" s="185"/>
      <c r="I5" s="185"/>
      <c r="J5" s="221"/>
    </row>
    <row r="6" spans="1:10" s="7" customFormat="1" ht="15" customHeight="1">
      <c r="A6" s="199">
        <v>17</v>
      </c>
      <c r="B6" s="199">
        <v>3</v>
      </c>
      <c r="C6" s="199">
        <v>4</v>
      </c>
      <c r="D6" s="197" t="s">
        <v>487</v>
      </c>
      <c r="E6" s="4">
        <v>1200</v>
      </c>
      <c r="F6" s="164"/>
      <c r="G6" s="3">
        <f>G5+E6-F6</f>
        <v>1500</v>
      </c>
      <c r="H6" s="2"/>
      <c r="I6" s="13"/>
      <c r="J6" s="6"/>
    </row>
    <row r="7" spans="1:10" s="7" customFormat="1" ht="15" customHeight="1">
      <c r="A7" s="68">
        <v>17</v>
      </c>
      <c r="B7" s="68">
        <v>4</v>
      </c>
      <c r="C7" s="68">
        <v>3</v>
      </c>
      <c r="D7" s="45" t="s">
        <v>482</v>
      </c>
      <c r="E7" s="69">
        <v>1200</v>
      </c>
      <c r="F7" s="164"/>
      <c r="G7" s="3">
        <f>G6+E7-F7</f>
        <v>2700</v>
      </c>
      <c r="H7" s="45"/>
      <c r="I7" s="45"/>
      <c r="J7" s="68"/>
    </row>
    <row r="8" spans="1:10" s="7" customFormat="1" ht="15" customHeight="1">
      <c r="A8" s="68">
        <v>17</v>
      </c>
      <c r="B8" s="68">
        <v>4</v>
      </c>
      <c r="C8" s="68">
        <v>14</v>
      </c>
      <c r="D8" s="45" t="s">
        <v>567</v>
      </c>
      <c r="E8" s="69"/>
      <c r="F8" s="164">
        <v>1200</v>
      </c>
      <c r="G8" s="3">
        <f t="shared" ref="G8:G24" si="0">G7+E8-F8</f>
        <v>1500</v>
      </c>
      <c r="H8" s="45"/>
      <c r="I8" s="45"/>
      <c r="J8" s="68"/>
    </row>
    <row r="9" spans="1:10" s="7" customFormat="1" ht="15" customHeight="1">
      <c r="A9" s="68">
        <v>17</v>
      </c>
      <c r="B9" s="68">
        <v>9</v>
      </c>
      <c r="C9" s="68">
        <v>30</v>
      </c>
      <c r="D9" s="45" t="s">
        <v>820</v>
      </c>
      <c r="E9" s="69"/>
      <c r="F9" s="164">
        <v>1200</v>
      </c>
      <c r="G9" s="3">
        <f t="shared" si="0"/>
        <v>300</v>
      </c>
      <c r="H9" s="45"/>
      <c r="I9" s="45"/>
      <c r="J9" s="68" t="s">
        <v>780</v>
      </c>
    </row>
    <row r="10" spans="1:10" s="7" customFormat="1" ht="15" customHeight="1">
      <c r="A10" s="68"/>
      <c r="B10" s="68"/>
      <c r="C10" s="68"/>
      <c r="D10" s="45"/>
      <c r="E10" s="69"/>
      <c r="F10" s="84"/>
      <c r="G10" s="3">
        <f t="shared" si="0"/>
        <v>300</v>
      </c>
      <c r="H10" s="45"/>
      <c r="I10" s="45"/>
      <c r="J10" s="68"/>
    </row>
    <row r="11" spans="1:10" s="7" customFormat="1" ht="15" customHeight="1">
      <c r="A11" s="68"/>
      <c r="B11" s="68"/>
      <c r="C11" s="68"/>
      <c r="D11" s="45"/>
      <c r="E11" s="69"/>
      <c r="F11" s="164"/>
      <c r="G11" s="3">
        <f t="shared" si="0"/>
        <v>300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69"/>
      <c r="F12" s="164"/>
      <c r="G12" s="3">
        <f t="shared" si="0"/>
        <v>300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69"/>
      <c r="F13" s="164"/>
      <c r="G13" s="3">
        <f t="shared" si="0"/>
        <v>300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69"/>
      <c r="F14" s="164"/>
      <c r="G14" s="3">
        <f t="shared" si="0"/>
        <v>300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69"/>
      <c r="F15" s="164"/>
      <c r="G15" s="3">
        <f t="shared" si="0"/>
        <v>300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69"/>
      <c r="F16" s="164"/>
      <c r="G16" s="3">
        <f t="shared" si="0"/>
        <v>300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69"/>
      <c r="F17" s="164"/>
      <c r="G17" s="3">
        <f t="shared" si="0"/>
        <v>300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69"/>
      <c r="F18" s="164"/>
      <c r="G18" s="3">
        <f t="shared" si="0"/>
        <v>300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69"/>
      <c r="F19" s="164"/>
      <c r="G19" s="3">
        <f t="shared" si="0"/>
        <v>300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69"/>
      <c r="F20" s="164"/>
      <c r="G20" s="3">
        <f t="shared" si="0"/>
        <v>300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69"/>
      <c r="F21" s="164"/>
      <c r="G21" s="3">
        <f t="shared" si="0"/>
        <v>300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69"/>
      <c r="F22" s="164"/>
      <c r="G22" s="3">
        <f t="shared" si="0"/>
        <v>300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69"/>
      <c r="F23" s="164"/>
      <c r="G23" s="3">
        <f t="shared" si="0"/>
        <v>300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69"/>
      <c r="F24" s="164"/>
      <c r="G24" s="3">
        <f t="shared" si="0"/>
        <v>300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69">
        <f>SUM(E4:E24)</f>
        <v>3600</v>
      </c>
      <c r="F25" s="164">
        <f>SUM(F4:F24)</f>
        <v>3300</v>
      </c>
      <c r="G25" s="3">
        <f>E25-F25</f>
        <v>300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3600</v>
      </c>
      <c r="E26" s="11"/>
      <c r="F26" s="11"/>
      <c r="G26" s="120"/>
      <c r="H26" s="11"/>
      <c r="I26" s="11"/>
      <c r="J26" s="11"/>
    </row>
    <row r="27" spans="1:10" s="7" customFormat="1" ht="30" customHeight="1">
      <c r="A27" s="11"/>
      <c r="B27" s="11"/>
      <c r="C27" s="66" t="s">
        <v>8</v>
      </c>
      <c r="D27" s="72">
        <f>F25</f>
        <v>3300</v>
      </c>
      <c r="E27" s="11" t="s">
        <v>35</v>
      </c>
      <c r="F27" s="65" t="s">
        <v>770</v>
      </c>
      <c r="G27" s="121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300</v>
      </c>
      <c r="E28" s="66" t="s">
        <v>111</v>
      </c>
      <c r="F28" s="65" t="s">
        <v>160</v>
      </c>
      <c r="G28" s="120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121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113</v>
      </c>
      <c r="E30" s="11" t="s">
        <v>11</v>
      </c>
      <c r="F30" s="11" t="s">
        <v>117</v>
      </c>
      <c r="G30" s="121"/>
      <c r="H30" s="65"/>
      <c r="I30" s="65"/>
      <c r="J30" s="65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/>
  <dimension ref="A1:J30"/>
  <sheetViews>
    <sheetView workbookViewId="0">
      <selection sqref="A1:J1"/>
    </sheetView>
  </sheetViews>
  <sheetFormatPr defaultRowHeight="14.25"/>
  <cols>
    <col min="1" max="1" width="4.875" customWidth="1"/>
    <col min="2" max="2" width="4.5" customWidth="1"/>
    <col min="3" max="3" width="4.875" customWidth="1"/>
    <col min="4" max="4" width="35.5" customWidth="1"/>
    <col min="5" max="5" width="10.375" customWidth="1"/>
    <col min="6" max="6" width="14.625" customWidth="1"/>
    <col min="7" max="7" width="9" style="124"/>
    <col min="8" max="8" width="12.625" customWidth="1"/>
    <col min="10" max="10" width="30.7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262</v>
      </c>
      <c r="E2" s="11" t="s">
        <v>39</v>
      </c>
      <c r="F2" s="66" t="s">
        <v>268</v>
      </c>
      <c r="G2" s="108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184">
        <v>16</v>
      </c>
      <c r="B5" s="184">
        <v>10</v>
      </c>
      <c r="C5" s="184">
        <v>10</v>
      </c>
      <c r="D5" s="185" t="s">
        <v>344</v>
      </c>
      <c r="E5" s="208">
        <v>3200</v>
      </c>
      <c r="F5" s="187">
        <v>1600</v>
      </c>
      <c r="G5" s="243">
        <f>E5-F5</f>
        <v>1600</v>
      </c>
      <c r="H5" s="185"/>
      <c r="I5" s="185"/>
      <c r="J5" s="230"/>
    </row>
    <row r="6" spans="1:10" s="7" customFormat="1" ht="15" customHeight="1">
      <c r="A6" s="199">
        <v>16</v>
      </c>
      <c r="B6" s="199">
        <v>10</v>
      </c>
      <c r="C6" s="199">
        <v>29</v>
      </c>
      <c r="D6" s="242" t="s">
        <v>682</v>
      </c>
      <c r="E6" s="4"/>
      <c r="F6" s="164">
        <v>1600</v>
      </c>
      <c r="G6" s="109">
        <f t="shared" ref="G6:G24" si="0">G5+E6-F6</f>
        <v>0</v>
      </c>
      <c r="H6" s="45"/>
      <c r="I6" s="45"/>
      <c r="J6" s="27" t="s">
        <v>388</v>
      </c>
    </row>
    <row r="7" spans="1:10" s="7" customFormat="1" ht="15" customHeight="1">
      <c r="A7" s="68">
        <v>17</v>
      </c>
      <c r="B7" s="68">
        <v>3</v>
      </c>
      <c r="C7" s="68">
        <v>21</v>
      </c>
      <c r="D7" s="45" t="s">
        <v>703</v>
      </c>
      <c r="E7" s="4">
        <v>3200</v>
      </c>
      <c r="F7" s="164"/>
      <c r="G7" s="109">
        <f>G6+E7-F7</f>
        <v>3200</v>
      </c>
      <c r="H7" s="45"/>
      <c r="I7" s="45"/>
      <c r="J7" s="68"/>
    </row>
    <row r="8" spans="1:10" s="7" customFormat="1" ht="15" customHeight="1">
      <c r="A8" s="68">
        <v>17</v>
      </c>
      <c r="B8" s="68">
        <v>4</v>
      </c>
      <c r="C8" s="68">
        <v>14</v>
      </c>
      <c r="D8" s="45" t="s">
        <v>683</v>
      </c>
      <c r="E8" s="4"/>
      <c r="F8" s="164">
        <v>3200</v>
      </c>
      <c r="G8" s="109">
        <f t="shared" si="0"/>
        <v>0</v>
      </c>
      <c r="H8" s="45"/>
      <c r="I8" s="45"/>
      <c r="J8" s="68"/>
    </row>
    <row r="9" spans="1:10" s="7" customFormat="1" ht="15" customHeight="1">
      <c r="A9" s="68">
        <v>17</v>
      </c>
      <c r="B9" s="68">
        <v>8</v>
      </c>
      <c r="C9" s="68">
        <v>21</v>
      </c>
      <c r="D9" s="45" t="s">
        <v>734</v>
      </c>
      <c r="E9" s="4">
        <v>2400</v>
      </c>
      <c r="F9" s="164"/>
      <c r="G9" s="109">
        <f t="shared" si="0"/>
        <v>2400</v>
      </c>
      <c r="H9" s="45" t="s">
        <v>704</v>
      </c>
      <c r="I9" s="45"/>
      <c r="J9" s="68"/>
    </row>
    <row r="10" spans="1:10" s="7" customFormat="1" ht="15" customHeight="1">
      <c r="A10" s="68">
        <v>17</v>
      </c>
      <c r="B10" s="68">
        <v>9</v>
      </c>
      <c r="C10" s="68">
        <v>15</v>
      </c>
      <c r="D10" s="45" t="s">
        <v>752</v>
      </c>
      <c r="E10" s="4"/>
      <c r="F10" s="164">
        <v>2400</v>
      </c>
      <c r="G10" s="109">
        <f t="shared" si="0"/>
        <v>0</v>
      </c>
      <c r="H10" s="45"/>
      <c r="I10" s="45"/>
      <c r="J10" s="26" t="s">
        <v>757</v>
      </c>
    </row>
    <row r="11" spans="1:10" s="7" customFormat="1" ht="15" customHeight="1">
      <c r="A11" s="68"/>
      <c r="B11" s="68"/>
      <c r="C11" s="68"/>
      <c r="D11" s="45"/>
      <c r="E11" s="4"/>
      <c r="F11" s="164"/>
      <c r="G11" s="109">
        <f t="shared" si="0"/>
        <v>0</v>
      </c>
      <c r="H11" s="45"/>
      <c r="I11" s="45"/>
      <c r="J11" s="68"/>
    </row>
    <row r="12" spans="1:10" s="7" customFormat="1" ht="15" customHeight="1">
      <c r="A12" s="68"/>
      <c r="B12" s="68"/>
      <c r="C12" s="68"/>
      <c r="D12" s="45"/>
      <c r="E12" s="4"/>
      <c r="F12" s="164"/>
      <c r="G12" s="109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4"/>
      <c r="F13" s="164"/>
      <c r="G13" s="109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4"/>
      <c r="F14" s="164"/>
      <c r="G14" s="109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4"/>
      <c r="F15" s="164"/>
      <c r="G15" s="109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4"/>
      <c r="F16" s="164"/>
      <c r="G16" s="109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4"/>
      <c r="F17" s="164"/>
      <c r="G17" s="109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4"/>
      <c r="F18" s="164"/>
      <c r="G18" s="109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4"/>
      <c r="F19" s="164"/>
      <c r="G19" s="109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4"/>
      <c r="F20" s="164"/>
      <c r="G20" s="109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4"/>
      <c r="F21" s="164"/>
      <c r="G21" s="109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4"/>
      <c r="F22" s="164"/>
      <c r="G22" s="109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4"/>
      <c r="F23" s="164"/>
      <c r="G23" s="109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4"/>
      <c r="F24" s="164"/>
      <c r="G24" s="109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4">
        <f>SUM(E4:E24)</f>
        <v>8800</v>
      </c>
      <c r="F25" s="164">
        <f>SUM(F4:F24)</f>
        <v>8800</v>
      </c>
      <c r="G25" s="109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8800</v>
      </c>
      <c r="E26" s="11"/>
      <c r="F26" s="11"/>
      <c r="G26" s="108"/>
      <c r="H26" s="11"/>
      <c r="I26" s="11"/>
      <c r="J26" s="11"/>
    </row>
    <row r="27" spans="1:10" s="7" customFormat="1" ht="56.25" customHeight="1">
      <c r="A27" s="11"/>
      <c r="B27" s="11"/>
      <c r="C27" s="66" t="s">
        <v>8</v>
      </c>
      <c r="D27" s="72">
        <f>F25</f>
        <v>8800</v>
      </c>
      <c r="E27" s="11" t="s">
        <v>35</v>
      </c>
      <c r="F27" s="65" t="s">
        <v>568</v>
      </c>
      <c r="G27" s="123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160</v>
      </c>
      <c r="G28" s="108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123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113</v>
      </c>
      <c r="E30" s="11" t="s">
        <v>11</v>
      </c>
      <c r="F30" s="11" t="s">
        <v>117</v>
      </c>
      <c r="G30" s="123"/>
      <c r="H30" s="65"/>
      <c r="I30" s="65"/>
      <c r="J30" s="65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/>
  <dimension ref="A1:J30"/>
  <sheetViews>
    <sheetView zoomScaleNormal="100" workbookViewId="0">
      <selection activeCell="J17" sqref="J17"/>
    </sheetView>
  </sheetViews>
  <sheetFormatPr defaultRowHeight="14.25"/>
  <cols>
    <col min="1" max="1" width="5.125" customWidth="1"/>
    <col min="2" max="2" width="5.625" customWidth="1"/>
    <col min="3" max="3" width="5" customWidth="1"/>
    <col min="4" max="4" width="24.625" customWidth="1"/>
    <col min="6" max="6" width="12.75" customWidth="1"/>
    <col min="8" max="8" width="9" customWidth="1"/>
    <col min="9" max="9" width="6.5" customWidth="1"/>
    <col min="10" max="10" width="51.7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264</v>
      </c>
      <c r="E2" s="11" t="s">
        <v>39</v>
      </c>
      <c r="F2" s="66" t="s">
        <v>269</v>
      </c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184">
        <v>16</v>
      </c>
      <c r="B5" s="184">
        <v>10</v>
      </c>
      <c r="C5" s="184">
        <v>10</v>
      </c>
      <c r="D5" s="185" t="s">
        <v>344</v>
      </c>
      <c r="E5" s="222">
        <v>600</v>
      </c>
      <c r="F5" s="187">
        <v>600</v>
      </c>
      <c r="G5" s="215">
        <f>E5-F5</f>
        <v>0</v>
      </c>
      <c r="H5" s="185"/>
      <c r="I5" s="185"/>
      <c r="J5" s="221"/>
    </row>
    <row r="6" spans="1:10" s="7" customFormat="1" ht="15" customHeight="1">
      <c r="A6" s="199">
        <v>17</v>
      </c>
      <c r="B6" s="199">
        <v>4</v>
      </c>
      <c r="C6" s="199">
        <v>13</v>
      </c>
      <c r="D6" s="197" t="s">
        <v>824</v>
      </c>
      <c r="E6" s="4">
        <v>900</v>
      </c>
      <c r="F6" s="35"/>
      <c r="G6" s="3">
        <f>G5+E6-F6</f>
        <v>900</v>
      </c>
      <c r="H6" s="2"/>
      <c r="I6" s="13"/>
      <c r="J6" s="6"/>
    </row>
    <row r="7" spans="1:10" s="7" customFormat="1" ht="15" customHeight="1">
      <c r="A7" s="68">
        <v>17</v>
      </c>
      <c r="B7" s="68">
        <v>4</v>
      </c>
      <c r="C7" s="68">
        <v>14</v>
      </c>
      <c r="D7" s="263" t="s">
        <v>821</v>
      </c>
      <c r="E7" s="69"/>
      <c r="F7" s="35"/>
      <c r="G7" s="3">
        <f>G6+E7-F7</f>
        <v>900</v>
      </c>
      <c r="H7" s="45"/>
      <c r="I7" s="45"/>
      <c r="J7" s="68"/>
    </row>
    <row r="8" spans="1:10" s="7" customFormat="1" ht="15" customHeight="1">
      <c r="A8" s="68">
        <v>17</v>
      </c>
      <c r="B8" s="68">
        <v>9</v>
      </c>
      <c r="C8" s="68">
        <v>30</v>
      </c>
      <c r="D8" s="197" t="s">
        <v>822</v>
      </c>
      <c r="E8" s="69"/>
      <c r="F8" s="35">
        <v>600</v>
      </c>
      <c r="G8" s="3">
        <f t="shared" ref="G8:G24" si="0">G7+E8-F8</f>
        <v>300</v>
      </c>
      <c r="H8" s="45"/>
      <c r="I8" s="45"/>
      <c r="J8" s="68" t="s">
        <v>780</v>
      </c>
    </row>
    <row r="9" spans="1:10" s="7" customFormat="1" ht="15" customHeight="1">
      <c r="A9" s="68"/>
      <c r="B9" s="68"/>
      <c r="C9" s="68"/>
      <c r="D9" s="45"/>
      <c r="E9" s="69"/>
      <c r="F9" s="35"/>
      <c r="G9" s="3">
        <f t="shared" si="0"/>
        <v>300</v>
      </c>
      <c r="H9" s="45"/>
      <c r="I9" s="45"/>
      <c r="J9" s="68"/>
    </row>
    <row r="10" spans="1:10" s="7" customFormat="1" ht="15" customHeight="1">
      <c r="A10" s="68"/>
      <c r="B10" s="68"/>
      <c r="C10" s="68"/>
      <c r="D10" s="45"/>
      <c r="E10" s="69"/>
      <c r="F10" s="84"/>
      <c r="G10" s="3">
        <f t="shared" si="0"/>
        <v>300</v>
      </c>
      <c r="H10" s="45"/>
      <c r="I10" s="45"/>
      <c r="J10" s="68"/>
    </row>
    <row r="11" spans="1:10" s="7" customFormat="1" ht="15" customHeight="1">
      <c r="A11" s="68"/>
      <c r="B11" s="68"/>
      <c r="C11" s="68"/>
      <c r="D11" s="45"/>
      <c r="E11" s="69"/>
      <c r="F11" s="35"/>
      <c r="G11" s="3">
        <f t="shared" si="0"/>
        <v>300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69"/>
      <c r="F12" s="35"/>
      <c r="G12" s="3">
        <f t="shared" si="0"/>
        <v>300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69"/>
      <c r="F13" s="35"/>
      <c r="G13" s="3">
        <f t="shared" si="0"/>
        <v>300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69"/>
      <c r="F14" s="35"/>
      <c r="G14" s="3">
        <f t="shared" si="0"/>
        <v>300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69"/>
      <c r="F15" s="35"/>
      <c r="G15" s="3">
        <f t="shared" si="0"/>
        <v>300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69"/>
      <c r="F16" s="35"/>
      <c r="G16" s="3">
        <f t="shared" si="0"/>
        <v>300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69"/>
      <c r="F17" s="35"/>
      <c r="G17" s="3">
        <f t="shared" si="0"/>
        <v>300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69"/>
      <c r="F18" s="35"/>
      <c r="G18" s="3">
        <f t="shared" si="0"/>
        <v>300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69"/>
      <c r="F19" s="35"/>
      <c r="G19" s="3">
        <f t="shared" si="0"/>
        <v>300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69"/>
      <c r="F20" s="35"/>
      <c r="G20" s="3">
        <f t="shared" si="0"/>
        <v>300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69"/>
      <c r="F21" s="35"/>
      <c r="G21" s="3">
        <f t="shared" si="0"/>
        <v>300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69"/>
      <c r="F22" s="35"/>
      <c r="G22" s="3">
        <f t="shared" si="0"/>
        <v>300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69"/>
      <c r="F23" s="35"/>
      <c r="G23" s="3">
        <f t="shared" si="0"/>
        <v>300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69"/>
      <c r="F24" s="35"/>
      <c r="G24" s="3">
        <f t="shared" si="0"/>
        <v>300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69">
        <f>SUM(E4:E24)</f>
        <v>1500</v>
      </c>
      <c r="F25" s="35">
        <f>SUM(F4:F24)</f>
        <v>1200</v>
      </c>
      <c r="G25" s="3">
        <f>E25-F25</f>
        <v>300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1500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6" t="s">
        <v>8</v>
      </c>
      <c r="D27" s="72">
        <f>F25</f>
        <v>1200</v>
      </c>
      <c r="E27" s="11" t="s">
        <v>35</v>
      </c>
      <c r="F27" s="271" t="s">
        <v>569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300</v>
      </c>
      <c r="E28" s="66" t="s">
        <v>111</v>
      </c>
      <c r="F28" s="65" t="s">
        <v>160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117</v>
      </c>
      <c r="E30" s="11" t="s">
        <v>11</v>
      </c>
      <c r="F30" s="11" t="s">
        <v>113</v>
      </c>
      <c r="G30" s="65"/>
      <c r="H30" s="65"/>
      <c r="I30" s="65"/>
      <c r="J30" s="65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/>
  <dimension ref="A1:J30"/>
  <sheetViews>
    <sheetView workbookViewId="0">
      <selection activeCell="F8" sqref="F8"/>
    </sheetView>
  </sheetViews>
  <sheetFormatPr defaultRowHeight="14.25"/>
  <cols>
    <col min="1" max="1" width="4" customWidth="1"/>
    <col min="2" max="2" width="5" customWidth="1"/>
    <col min="3" max="3" width="4.375" customWidth="1"/>
    <col min="4" max="4" width="28.625" customWidth="1"/>
    <col min="5" max="5" width="8.75" customWidth="1"/>
    <col min="6" max="6" width="11.375" customWidth="1"/>
    <col min="8" max="8" width="7.375" customWidth="1"/>
    <col min="9" max="9" width="6.25" customWidth="1"/>
    <col min="10" max="10" width="57.37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270</v>
      </c>
      <c r="E2" s="11" t="s">
        <v>39</v>
      </c>
      <c r="F2" s="66" t="s">
        <v>271</v>
      </c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184">
        <v>16</v>
      </c>
      <c r="B5" s="184">
        <v>10</v>
      </c>
      <c r="C5" s="184">
        <v>10</v>
      </c>
      <c r="D5" s="185" t="s">
        <v>344</v>
      </c>
      <c r="E5" s="222">
        <v>600</v>
      </c>
      <c r="F5" s="187">
        <v>600</v>
      </c>
      <c r="G5" s="215">
        <f>E5-F5</f>
        <v>0</v>
      </c>
      <c r="H5" s="185"/>
      <c r="I5" s="185"/>
      <c r="J5" s="221"/>
    </row>
    <row r="6" spans="1:10" s="7" customFormat="1" ht="15" customHeight="1">
      <c r="A6" s="199">
        <v>17</v>
      </c>
      <c r="B6" s="199">
        <v>4</v>
      </c>
      <c r="C6" s="199">
        <v>13</v>
      </c>
      <c r="D6" s="197" t="s">
        <v>825</v>
      </c>
      <c r="E6" s="4">
        <v>900</v>
      </c>
      <c r="F6" s="35"/>
      <c r="G6" s="3">
        <f>G5+E6-F6</f>
        <v>900</v>
      </c>
      <c r="H6" s="2"/>
      <c r="I6" s="13"/>
      <c r="J6" s="6"/>
    </row>
    <row r="7" spans="1:10" s="7" customFormat="1" ht="15" customHeight="1">
      <c r="A7" s="68">
        <v>17</v>
      </c>
      <c r="B7" s="68">
        <v>4</v>
      </c>
      <c r="C7" s="68">
        <v>14</v>
      </c>
      <c r="D7" s="263" t="s">
        <v>821</v>
      </c>
      <c r="E7" s="69"/>
      <c r="F7" s="35"/>
      <c r="G7" s="3">
        <f>G6+E7-F7</f>
        <v>900</v>
      </c>
      <c r="H7" s="45"/>
      <c r="I7" s="45"/>
      <c r="J7" s="68"/>
    </row>
    <row r="8" spans="1:10" s="7" customFormat="1" ht="15" customHeight="1">
      <c r="A8" s="68">
        <v>17</v>
      </c>
      <c r="B8" s="68">
        <v>9</v>
      </c>
      <c r="C8" s="68">
        <v>30</v>
      </c>
      <c r="D8" s="197" t="s">
        <v>823</v>
      </c>
      <c r="E8" s="69"/>
      <c r="F8" s="35">
        <v>600</v>
      </c>
      <c r="G8" s="3">
        <f t="shared" ref="G8:G24" si="0">G7+E8-F8</f>
        <v>300</v>
      </c>
      <c r="H8" s="45"/>
      <c r="I8" s="45"/>
      <c r="J8" s="68" t="s">
        <v>780</v>
      </c>
    </row>
    <row r="9" spans="1:10" s="7" customFormat="1" ht="15" customHeight="1">
      <c r="A9" s="68"/>
      <c r="B9" s="68"/>
      <c r="C9" s="68"/>
      <c r="D9" s="45"/>
      <c r="E9" s="69"/>
      <c r="F9" s="35"/>
      <c r="G9" s="3">
        <f t="shared" si="0"/>
        <v>300</v>
      </c>
      <c r="H9" s="45"/>
      <c r="I9" s="45"/>
      <c r="J9" s="68"/>
    </row>
    <row r="10" spans="1:10" s="7" customFormat="1" ht="15" customHeight="1">
      <c r="A10" s="68"/>
      <c r="B10" s="68"/>
      <c r="C10" s="68"/>
      <c r="D10" s="45"/>
      <c r="E10" s="69"/>
      <c r="F10" s="84"/>
      <c r="G10" s="3">
        <f t="shared" si="0"/>
        <v>300</v>
      </c>
      <c r="H10" s="45"/>
      <c r="I10" s="45"/>
      <c r="J10" s="68"/>
    </row>
    <row r="11" spans="1:10" s="7" customFormat="1" ht="15" customHeight="1">
      <c r="A11" s="68"/>
      <c r="B11" s="68"/>
      <c r="C11" s="68"/>
      <c r="D11" s="45"/>
      <c r="E11" s="69"/>
      <c r="F11" s="35"/>
      <c r="G11" s="3">
        <f t="shared" si="0"/>
        <v>300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69"/>
      <c r="F12" s="35"/>
      <c r="G12" s="3">
        <f t="shared" si="0"/>
        <v>300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69"/>
      <c r="F13" s="35"/>
      <c r="G13" s="3">
        <f t="shared" si="0"/>
        <v>300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69"/>
      <c r="F14" s="35"/>
      <c r="G14" s="3">
        <f t="shared" si="0"/>
        <v>300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69"/>
      <c r="F15" s="35"/>
      <c r="G15" s="3">
        <f t="shared" si="0"/>
        <v>300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69"/>
      <c r="F16" s="35"/>
      <c r="G16" s="3">
        <f t="shared" si="0"/>
        <v>300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69"/>
      <c r="F17" s="35"/>
      <c r="G17" s="3">
        <f t="shared" si="0"/>
        <v>300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69"/>
      <c r="F18" s="35"/>
      <c r="G18" s="3">
        <f t="shared" si="0"/>
        <v>300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69"/>
      <c r="F19" s="35"/>
      <c r="G19" s="3">
        <f t="shared" si="0"/>
        <v>300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69"/>
      <c r="F20" s="35"/>
      <c r="G20" s="3">
        <f t="shared" si="0"/>
        <v>300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69"/>
      <c r="F21" s="35"/>
      <c r="G21" s="3">
        <f t="shared" si="0"/>
        <v>300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69"/>
      <c r="F22" s="35"/>
      <c r="G22" s="3">
        <f t="shared" si="0"/>
        <v>300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69"/>
      <c r="F23" s="35"/>
      <c r="G23" s="3">
        <f t="shared" si="0"/>
        <v>300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69"/>
      <c r="F24" s="35"/>
      <c r="G24" s="3">
        <f t="shared" si="0"/>
        <v>300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69">
        <f>SUM(E4:E24)</f>
        <v>1500</v>
      </c>
      <c r="F25" s="35">
        <f>SUM(F4:F24)</f>
        <v>1200</v>
      </c>
      <c r="G25" s="3">
        <f>E25-F25</f>
        <v>300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1500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6" t="s">
        <v>8</v>
      </c>
      <c r="D27" s="72">
        <f>F25</f>
        <v>1200</v>
      </c>
      <c r="E27" s="11" t="s">
        <v>35</v>
      </c>
      <c r="F27" s="65" t="s">
        <v>274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300</v>
      </c>
      <c r="E28" s="66" t="s">
        <v>111</v>
      </c>
      <c r="F28" s="65" t="s">
        <v>160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117</v>
      </c>
      <c r="E30" s="11" t="s">
        <v>11</v>
      </c>
      <c r="F30" s="11" t="s">
        <v>113</v>
      </c>
      <c r="G30" s="65"/>
      <c r="H30" s="65"/>
      <c r="I30" s="65"/>
      <c r="J30" s="65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/>
  <dimension ref="A1:J30"/>
  <sheetViews>
    <sheetView workbookViewId="0">
      <selection sqref="A1:J1"/>
    </sheetView>
  </sheetViews>
  <sheetFormatPr defaultRowHeight="14.25"/>
  <cols>
    <col min="1" max="1" width="3.625" customWidth="1"/>
    <col min="2" max="2" width="4.625" customWidth="1"/>
    <col min="3" max="3" width="4.25" customWidth="1"/>
    <col min="4" max="4" width="30.875" customWidth="1"/>
    <col min="5" max="5" width="8.5" style="138" customWidth="1"/>
    <col min="6" max="6" width="14.25" style="122" customWidth="1"/>
    <col min="7" max="7" width="9" style="141"/>
    <col min="8" max="8" width="10.75" customWidth="1"/>
    <col min="10" max="10" width="30.7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471</v>
      </c>
      <c r="E2" s="135" t="s">
        <v>39</v>
      </c>
      <c r="F2" s="129" t="s">
        <v>272</v>
      </c>
      <c r="G2" s="139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34" t="s">
        <v>12</v>
      </c>
      <c r="F3" s="336" t="s">
        <v>13</v>
      </c>
      <c r="G3" s="338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35"/>
      <c r="F4" s="337"/>
      <c r="G4" s="339"/>
      <c r="H4" s="311"/>
      <c r="I4" s="311"/>
      <c r="J4" s="311"/>
    </row>
    <row r="5" spans="1:10" s="7" customFormat="1" ht="15" customHeight="1">
      <c r="A5" s="184">
        <v>16</v>
      </c>
      <c r="B5" s="184">
        <v>10</v>
      </c>
      <c r="C5" s="184">
        <v>10</v>
      </c>
      <c r="D5" s="185" t="s">
        <v>344</v>
      </c>
      <c r="E5" s="244">
        <v>700</v>
      </c>
      <c r="F5" s="187">
        <v>100</v>
      </c>
      <c r="G5" s="245">
        <f>E5-F5</f>
        <v>600</v>
      </c>
      <c r="H5" s="185"/>
      <c r="I5" s="185"/>
      <c r="J5" s="230" t="s">
        <v>352</v>
      </c>
    </row>
    <row r="6" spans="1:10" s="7" customFormat="1" ht="15" customHeight="1">
      <c r="A6" s="199">
        <v>16</v>
      </c>
      <c r="B6" s="199">
        <v>11</v>
      </c>
      <c r="C6" s="199">
        <v>2</v>
      </c>
      <c r="D6" s="197" t="s">
        <v>385</v>
      </c>
      <c r="E6" s="246"/>
      <c r="F6" s="164">
        <v>600</v>
      </c>
      <c r="G6" s="247">
        <f t="shared" ref="G6:G24" si="0">G5+E6-F6</f>
        <v>0</v>
      </c>
      <c r="H6" s="45"/>
      <c r="I6" s="45"/>
      <c r="J6" s="26" t="s">
        <v>386</v>
      </c>
    </row>
    <row r="7" spans="1:10" s="7" customFormat="1" ht="15" customHeight="1">
      <c r="A7" s="68">
        <v>17</v>
      </c>
      <c r="B7" s="68">
        <v>3</v>
      </c>
      <c r="C7" s="68">
        <v>21</v>
      </c>
      <c r="D7" s="45" t="s">
        <v>463</v>
      </c>
      <c r="E7" s="246">
        <v>600</v>
      </c>
      <c r="F7" s="164"/>
      <c r="G7" s="247">
        <f>G6+E7-F7</f>
        <v>600</v>
      </c>
      <c r="H7" s="45"/>
      <c r="I7" s="45"/>
      <c r="J7" s="68"/>
    </row>
    <row r="8" spans="1:10" s="7" customFormat="1" ht="15" customHeight="1">
      <c r="A8" s="68">
        <v>17</v>
      </c>
      <c r="B8" s="68">
        <v>4</v>
      </c>
      <c r="C8" s="68">
        <v>14</v>
      </c>
      <c r="D8" s="45" t="s">
        <v>570</v>
      </c>
      <c r="E8" s="246"/>
      <c r="F8" s="164">
        <v>600</v>
      </c>
      <c r="G8" s="247">
        <f t="shared" si="0"/>
        <v>0</v>
      </c>
      <c r="H8" s="45"/>
      <c r="I8" s="45"/>
      <c r="J8" s="68"/>
    </row>
    <row r="9" spans="1:10" s="7" customFormat="1" ht="15" customHeight="1">
      <c r="A9" s="68">
        <v>17</v>
      </c>
      <c r="B9" s="68">
        <v>9</v>
      </c>
      <c r="C9" s="68">
        <v>3</v>
      </c>
      <c r="D9" s="45" t="s">
        <v>747</v>
      </c>
      <c r="E9" s="246">
        <v>600</v>
      </c>
      <c r="F9" s="164"/>
      <c r="G9" s="247">
        <f t="shared" si="0"/>
        <v>600</v>
      </c>
      <c r="H9" s="45"/>
      <c r="I9" s="45"/>
      <c r="J9" s="68"/>
    </row>
    <row r="10" spans="1:10" s="7" customFormat="1" ht="15" customHeight="1">
      <c r="A10" s="68">
        <v>17</v>
      </c>
      <c r="B10" s="68">
        <v>9</v>
      </c>
      <c r="C10" s="68">
        <v>15</v>
      </c>
      <c r="D10" s="45" t="s">
        <v>753</v>
      </c>
      <c r="E10" s="246"/>
      <c r="F10" s="84">
        <v>600</v>
      </c>
      <c r="G10" s="247">
        <f t="shared" si="0"/>
        <v>0</v>
      </c>
      <c r="H10" s="45"/>
      <c r="I10" s="45"/>
      <c r="J10" s="26" t="s">
        <v>758</v>
      </c>
    </row>
    <row r="11" spans="1:10" s="7" customFormat="1" ht="15" customHeight="1">
      <c r="A11" s="68"/>
      <c r="B11" s="68"/>
      <c r="C11" s="68"/>
      <c r="D11" s="45"/>
      <c r="E11" s="246"/>
      <c r="F11" s="164"/>
      <c r="G11" s="247">
        <f t="shared" si="0"/>
        <v>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246"/>
      <c r="F12" s="164"/>
      <c r="G12" s="247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246"/>
      <c r="F13" s="164"/>
      <c r="G13" s="247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246"/>
      <c r="F14" s="164"/>
      <c r="G14" s="247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246"/>
      <c r="F15" s="164"/>
      <c r="G15" s="247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246"/>
      <c r="F16" s="164"/>
      <c r="G16" s="247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246"/>
      <c r="F17" s="164"/>
      <c r="G17" s="247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246"/>
      <c r="F18" s="164"/>
      <c r="G18" s="247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246"/>
      <c r="F19" s="164"/>
      <c r="G19" s="247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246"/>
      <c r="F20" s="164"/>
      <c r="G20" s="247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246"/>
      <c r="F21" s="164"/>
      <c r="G21" s="247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246"/>
      <c r="F22" s="164"/>
      <c r="G22" s="247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246"/>
      <c r="F23" s="164"/>
      <c r="G23" s="247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246"/>
      <c r="F24" s="164"/>
      <c r="G24" s="247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246">
        <f>SUM(E4:E24)</f>
        <v>1900</v>
      </c>
      <c r="F25" s="164">
        <f>SUM(F4:F24)</f>
        <v>1900</v>
      </c>
      <c r="G25" s="247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1900</v>
      </c>
      <c r="E26" s="136"/>
      <c r="G26" s="139"/>
      <c r="H26" s="11"/>
      <c r="I26" s="11"/>
      <c r="J26" s="11"/>
    </row>
    <row r="27" spans="1:10" s="7" customFormat="1" ht="15" customHeight="1">
      <c r="A27" s="11"/>
      <c r="B27" s="11"/>
      <c r="C27" s="66" t="s">
        <v>8</v>
      </c>
      <c r="D27" s="72">
        <f>F25</f>
        <v>1900</v>
      </c>
      <c r="E27" s="135" t="s">
        <v>35</v>
      </c>
      <c r="F27" s="130" t="s">
        <v>273</v>
      </c>
      <c r="G27" s="140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137" t="s">
        <v>111</v>
      </c>
      <c r="F28" s="182" t="s">
        <v>330</v>
      </c>
      <c r="G28" s="139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137"/>
      <c r="F29" s="130"/>
      <c r="G29" s="140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113</v>
      </c>
      <c r="E30" s="135" t="s">
        <v>11</v>
      </c>
      <c r="F30" s="131" t="s">
        <v>117</v>
      </c>
      <c r="G30" s="140"/>
      <c r="H30" s="65"/>
      <c r="I30" s="65"/>
      <c r="J30" s="65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  <pageSetup paperSize="9" orientation="portrait" horizontalDpi="300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/>
  <dimension ref="A1:J30"/>
  <sheetViews>
    <sheetView workbookViewId="0">
      <selection activeCell="F9" sqref="F9"/>
    </sheetView>
  </sheetViews>
  <sheetFormatPr defaultRowHeight="14.25"/>
  <cols>
    <col min="1" max="3" width="3.375" customWidth="1"/>
    <col min="4" max="4" width="24.75" customWidth="1"/>
    <col min="6" max="6" width="14.75" customWidth="1"/>
    <col min="8" max="8" width="9.5" customWidth="1"/>
    <col min="9" max="9" width="6.125" customWidth="1"/>
    <col min="10" max="10" width="52.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276</v>
      </c>
      <c r="E2" s="11" t="s">
        <v>39</v>
      </c>
      <c r="F2" s="66" t="s">
        <v>277</v>
      </c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184">
        <v>16</v>
      </c>
      <c r="B5" s="184">
        <v>10</v>
      </c>
      <c r="C5" s="184">
        <v>10</v>
      </c>
      <c r="D5" s="185" t="s">
        <v>344</v>
      </c>
      <c r="E5" s="208">
        <v>600</v>
      </c>
      <c r="F5" s="187">
        <v>600</v>
      </c>
      <c r="G5" s="215">
        <f>E5-F5</f>
        <v>0</v>
      </c>
      <c r="H5" s="185"/>
      <c r="I5" s="185"/>
      <c r="J5" s="221"/>
    </row>
    <row r="6" spans="1:10" s="7" customFormat="1" ht="15" customHeight="1">
      <c r="A6" s="199">
        <v>17</v>
      </c>
      <c r="B6" s="199">
        <v>3</v>
      </c>
      <c r="C6" s="199">
        <v>6</v>
      </c>
      <c r="D6" s="197" t="s">
        <v>452</v>
      </c>
      <c r="E6" s="4">
        <v>600</v>
      </c>
      <c r="F6" s="164"/>
      <c r="G6" s="3">
        <f t="shared" ref="G6:G24" si="0">G5+E6-F6</f>
        <v>600</v>
      </c>
      <c r="H6" s="45"/>
      <c r="I6" s="45"/>
      <c r="J6" s="68"/>
    </row>
    <row r="7" spans="1:10" s="7" customFormat="1" ht="15" customHeight="1">
      <c r="A7" s="68">
        <v>17</v>
      </c>
      <c r="B7" s="68">
        <v>4</v>
      </c>
      <c r="C7" s="68">
        <v>14</v>
      </c>
      <c r="D7" s="45" t="s">
        <v>571</v>
      </c>
      <c r="E7" s="4"/>
      <c r="F7" s="164">
        <v>600</v>
      </c>
      <c r="G7" s="3">
        <f>G6+E7-F7</f>
        <v>0</v>
      </c>
      <c r="H7" s="45"/>
      <c r="I7" s="45"/>
      <c r="J7" s="68"/>
    </row>
    <row r="8" spans="1:10" s="7" customFormat="1" ht="15" customHeight="1">
      <c r="A8" s="68">
        <v>17</v>
      </c>
      <c r="B8" s="68">
        <v>8</v>
      </c>
      <c r="C8" s="68">
        <v>15</v>
      </c>
      <c r="D8" s="45" t="s">
        <v>685</v>
      </c>
      <c r="E8" s="4">
        <v>600</v>
      </c>
      <c r="F8" s="164"/>
      <c r="G8" s="3">
        <f t="shared" si="0"/>
        <v>600</v>
      </c>
      <c r="H8" s="45"/>
      <c r="I8" s="45"/>
      <c r="J8" s="68"/>
    </row>
    <row r="9" spans="1:10" s="7" customFormat="1" ht="15" customHeight="1">
      <c r="A9" s="68">
        <v>17</v>
      </c>
      <c r="B9" s="68">
        <v>9</v>
      </c>
      <c r="C9" s="68">
        <v>30</v>
      </c>
      <c r="D9" s="45" t="s">
        <v>826</v>
      </c>
      <c r="E9" s="4"/>
      <c r="F9" s="164">
        <v>600</v>
      </c>
      <c r="G9" s="3">
        <f t="shared" si="0"/>
        <v>0</v>
      </c>
      <c r="H9" s="45"/>
      <c r="I9" s="45"/>
      <c r="J9" s="68" t="s">
        <v>780</v>
      </c>
    </row>
    <row r="10" spans="1:10" s="7" customFormat="1" ht="15" customHeight="1">
      <c r="A10" s="68"/>
      <c r="B10" s="68"/>
      <c r="C10" s="68"/>
      <c r="D10" s="45"/>
      <c r="E10" s="4"/>
      <c r="F10" s="84"/>
      <c r="G10" s="3">
        <f t="shared" si="0"/>
        <v>0</v>
      </c>
      <c r="H10" s="45"/>
      <c r="I10" s="45"/>
      <c r="J10" s="68"/>
    </row>
    <row r="11" spans="1:10" s="7" customFormat="1" ht="15" customHeight="1">
      <c r="A11" s="68"/>
      <c r="B11" s="68"/>
      <c r="C11" s="68"/>
      <c r="D11" s="45"/>
      <c r="E11" s="4"/>
      <c r="F11" s="164"/>
      <c r="G11" s="3">
        <f t="shared" si="0"/>
        <v>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4"/>
      <c r="F12" s="164"/>
      <c r="G12" s="3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4"/>
      <c r="F13" s="164"/>
      <c r="G13" s="3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4"/>
      <c r="F14" s="164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4"/>
      <c r="F15" s="164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4"/>
      <c r="F16" s="164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4"/>
      <c r="F17" s="164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4"/>
      <c r="F18" s="164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4"/>
      <c r="F19" s="164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4"/>
      <c r="F20" s="164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4"/>
      <c r="F21" s="164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4"/>
      <c r="F22" s="164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4"/>
      <c r="F23" s="164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4"/>
      <c r="F24" s="164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4">
        <f>SUM(E4:E24)</f>
        <v>1800</v>
      </c>
      <c r="F25" s="164">
        <f>SUM(F4:F24)</f>
        <v>1800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1800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6" t="s">
        <v>8</v>
      </c>
      <c r="D27" s="72">
        <f>F25</f>
        <v>1800</v>
      </c>
      <c r="E27" s="11" t="s">
        <v>35</v>
      </c>
      <c r="F27" s="65" t="s">
        <v>278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160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113</v>
      </c>
      <c r="E30" s="11" t="s">
        <v>11</v>
      </c>
      <c r="F30" s="11" t="s">
        <v>117</v>
      </c>
      <c r="G30" s="65"/>
      <c r="H30" s="65"/>
      <c r="I30" s="65"/>
      <c r="J30" s="65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/>
  <dimension ref="A1:J30"/>
  <sheetViews>
    <sheetView workbookViewId="0">
      <selection sqref="A1:J1"/>
    </sheetView>
  </sheetViews>
  <sheetFormatPr defaultRowHeight="14.25"/>
  <cols>
    <col min="1" max="3" width="4.25" customWidth="1"/>
    <col min="4" max="4" width="30" customWidth="1"/>
    <col min="5" max="5" width="9.375" bestFit="1" customWidth="1"/>
    <col min="6" max="6" width="13.875" customWidth="1"/>
    <col min="8" max="8" width="9.375" customWidth="1"/>
    <col min="9" max="9" width="6.875" customWidth="1"/>
    <col min="10" max="10" width="53.2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282</v>
      </c>
      <c r="E2" s="11" t="s">
        <v>39</v>
      </c>
      <c r="F2" s="66" t="s">
        <v>283</v>
      </c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184">
        <v>16</v>
      </c>
      <c r="B5" s="184">
        <v>10</v>
      </c>
      <c r="C5" s="184">
        <v>10</v>
      </c>
      <c r="D5" s="185" t="s">
        <v>344</v>
      </c>
      <c r="E5" s="208">
        <v>1200</v>
      </c>
      <c r="F5" s="187">
        <v>1200</v>
      </c>
      <c r="G5" s="215">
        <f>E5-F5</f>
        <v>0</v>
      </c>
      <c r="H5" s="185"/>
      <c r="I5" s="185"/>
      <c r="J5" s="221"/>
    </row>
    <row r="6" spans="1:10" s="7" customFormat="1" ht="15" customHeight="1">
      <c r="A6" s="199">
        <v>17</v>
      </c>
      <c r="B6" s="199">
        <v>3</v>
      </c>
      <c r="C6" s="199">
        <v>18</v>
      </c>
      <c r="D6" s="197" t="s">
        <v>572</v>
      </c>
      <c r="E6" s="4">
        <v>1200</v>
      </c>
      <c r="F6" s="164"/>
      <c r="G6" s="3">
        <f>E6-F6</f>
        <v>1200</v>
      </c>
      <c r="H6" s="45"/>
      <c r="I6" s="45"/>
      <c r="J6" s="68"/>
    </row>
    <row r="7" spans="1:10" s="7" customFormat="1" ht="15" customHeight="1">
      <c r="A7" s="68">
        <v>17</v>
      </c>
      <c r="B7" s="68">
        <v>4</v>
      </c>
      <c r="C7" s="68">
        <v>14</v>
      </c>
      <c r="D7" s="45" t="s">
        <v>573</v>
      </c>
      <c r="E7" s="4"/>
      <c r="F7" s="164">
        <v>1200</v>
      </c>
      <c r="G7" s="3">
        <f>G6+E7-F7</f>
        <v>0</v>
      </c>
      <c r="H7" s="45"/>
      <c r="I7" s="45"/>
      <c r="J7" s="68"/>
    </row>
    <row r="8" spans="1:10" s="7" customFormat="1" ht="15" customHeight="1">
      <c r="A8" s="68">
        <v>17</v>
      </c>
      <c r="B8" s="68">
        <v>9</v>
      </c>
      <c r="C8" s="68">
        <v>20</v>
      </c>
      <c r="D8" s="197" t="s">
        <v>827</v>
      </c>
      <c r="E8" s="4">
        <v>1200</v>
      </c>
      <c r="F8" s="164"/>
      <c r="G8" s="3">
        <f t="shared" ref="G8:G24" si="0">G7+E8-F8</f>
        <v>1200</v>
      </c>
      <c r="H8" s="45"/>
      <c r="I8" s="45"/>
      <c r="J8" s="68"/>
    </row>
    <row r="9" spans="1:10" s="7" customFormat="1" ht="15" customHeight="1">
      <c r="A9" s="68">
        <v>17</v>
      </c>
      <c r="B9" s="68">
        <v>9</v>
      </c>
      <c r="C9" s="68">
        <v>30</v>
      </c>
      <c r="D9" s="197" t="s">
        <v>828</v>
      </c>
      <c r="E9" s="4"/>
      <c r="F9" s="164">
        <v>1200</v>
      </c>
      <c r="G9" s="3">
        <f t="shared" si="0"/>
        <v>0</v>
      </c>
      <c r="H9" s="45"/>
      <c r="I9" s="45"/>
      <c r="J9" s="68" t="s">
        <v>780</v>
      </c>
    </row>
    <row r="10" spans="1:10" s="7" customFormat="1" ht="15" customHeight="1">
      <c r="A10" s="68"/>
      <c r="B10" s="68"/>
      <c r="C10" s="68"/>
      <c r="D10" s="45"/>
      <c r="E10" s="4"/>
      <c r="F10" s="84"/>
      <c r="G10" s="3">
        <f t="shared" si="0"/>
        <v>0</v>
      </c>
      <c r="H10" s="45"/>
      <c r="I10" s="45"/>
      <c r="J10" s="68"/>
    </row>
    <row r="11" spans="1:10" s="7" customFormat="1" ht="15" customHeight="1">
      <c r="A11" s="68"/>
      <c r="B11" s="68"/>
      <c r="C11" s="68"/>
      <c r="D11" s="45"/>
      <c r="E11" s="4"/>
      <c r="F11" s="164"/>
      <c r="G11" s="3">
        <f t="shared" si="0"/>
        <v>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4"/>
      <c r="F12" s="164"/>
      <c r="G12" s="3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4"/>
      <c r="F13" s="164"/>
      <c r="G13" s="3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4"/>
      <c r="F14" s="164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4"/>
      <c r="F15" s="164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4"/>
      <c r="F16" s="164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4"/>
      <c r="F17" s="164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4"/>
      <c r="F18" s="164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4"/>
      <c r="F19" s="164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4"/>
      <c r="F20" s="164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4"/>
      <c r="F21" s="164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4"/>
      <c r="F22" s="164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4"/>
      <c r="F23" s="164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4"/>
      <c r="F24" s="164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4">
        <f>SUM(E4:E24)</f>
        <v>3600</v>
      </c>
      <c r="F25" s="164">
        <f>SUM(F4:F24)</f>
        <v>3600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3600</v>
      </c>
      <c r="E26" s="11"/>
      <c r="F26" s="11"/>
      <c r="G26" s="11"/>
      <c r="H26" s="11"/>
      <c r="I26" s="11"/>
      <c r="J26" s="11"/>
    </row>
    <row r="27" spans="1:10" s="7" customFormat="1" ht="33.75" customHeight="1">
      <c r="A27" s="11"/>
      <c r="B27" s="11"/>
      <c r="C27" s="66" t="s">
        <v>8</v>
      </c>
      <c r="D27" s="72">
        <f>F25</f>
        <v>3600</v>
      </c>
      <c r="E27" s="11" t="s">
        <v>35</v>
      </c>
      <c r="F27" s="271" t="s">
        <v>772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279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280</v>
      </c>
      <c r="E30" s="11" t="s">
        <v>11</v>
      </c>
      <c r="F30" s="11" t="s">
        <v>281</v>
      </c>
      <c r="G30" s="65"/>
      <c r="H30" s="65"/>
      <c r="I30" s="65"/>
      <c r="J30" s="65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41"/>
  <sheetViews>
    <sheetView workbookViewId="0">
      <selection activeCell="F8" sqref="F8"/>
    </sheetView>
  </sheetViews>
  <sheetFormatPr defaultRowHeight="12"/>
  <cols>
    <col min="1" max="2" width="2.875" style="7" customWidth="1"/>
    <col min="3" max="3" width="2.875" style="10" customWidth="1"/>
    <col min="4" max="4" width="32.125" style="7" customWidth="1"/>
    <col min="5" max="5" width="9.875" style="7" customWidth="1"/>
    <col min="6" max="6" width="17.75" style="7" customWidth="1"/>
    <col min="7" max="7" width="9.875" style="7" customWidth="1"/>
    <col min="8" max="8" width="7.375" style="7" customWidth="1"/>
    <col min="9" max="9" width="5.75" style="7" customWidth="1"/>
    <col min="10" max="10" width="63.25" style="7" customWidth="1"/>
    <col min="11" max="16384" width="9" style="7"/>
  </cols>
  <sheetData>
    <row r="1" spans="1:10" ht="30.75" customHeight="1">
      <c r="A1" s="308" t="s">
        <v>40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25" customHeight="1">
      <c r="A2" s="309" t="s">
        <v>41</v>
      </c>
      <c r="B2" s="309"/>
      <c r="C2" s="309"/>
      <c r="D2" s="12" t="s">
        <v>249</v>
      </c>
      <c r="E2" s="16" t="s">
        <v>42</v>
      </c>
      <c r="F2" s="9" t="s">
        <v>62</v>
      </c>
      <c r="G2" s="11"/>
      <c r="H2" s="25"/>
      <c r="I2" s="25"/>
    </row>
    <row r="3" spans="1:10" ht="12" customHeight="1">
      <c r="A3" s="313" t="s">
        <v>43</v>
      </c>
      <c r="B3" s="313"/>
      <c r="C3" s="313"/>
      <c r="D3" s="310" t="s">
        <v>44</v>
      </c>
      <c r="E3" s="310" t="s">
        <v>45</v>
      </c>
      <c r="F3" s="310" t="s">
        <v>46</v>
      </c>
      <c r="G3" s="310" t="s">
        <v>47</v>
      </c>
      <c r="H3" s="310" t="s">
        <v>0</v>
      </c>
      <c r="I3" s="310" t="s">
        <v>1</v>
      </c>
      <c r="J3" s="310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1"/>
      <c r="E4" s="311"/>
      <c r="F4" s="311"/>
      <c r="G4" s="311"/>
      <c r="H4" s="311"/>
      <c r="I4" s="311"/>
      <c r="J4" s="311"/>
    </row>
    <row r="5" spans="1:10" ht="14.25" customHeight="1">
      <c r="A5" s="184">
        <v>16</v>
      </c>
      <c r="B5" s="184">
        <v>10</v>
      </c>
      <c r="C5" s="184">
        <v>10</v>
      </c>
      <c r="D5" s="185" t="s">
        <v>342</v>
      </c>
      <c r="E5" s="208">
        <v>3000</v>
      </c>
      <c r="F5" s="187">
        <v>3000</v>
      </c>
      <c r="G5" s="188">
        <f>E5-F5</f>
        <v>0</v>
      </c>
      <c r="H5" s="209"/>
      <c r="I5" s="210"/>
      <c r="J5" s="183"/>
    </row>
    <row r="6" spans="1:10" ht="14.25" customHeight="1">
      <c r="A6" s="199">
        <v>17</v>
      </c>
      <c r="B6" s="199">
        <v>4</v>
      </c>
      <c r="C6" s="199">
        <v>12</v>
      </c>
      <c r="D6" s="197" t="s">
        <v>519</v>
      </c>
      <c r="E6" s="32"/>
      <c r="F6" s="42"/>
      <c r="G6" s="41">
        <f>G5+E6-F6</f>
        <v>0</v>
      </c>
      <c r="H6" s="31"/>
      <c r="I6" s="33"/>
      <c r="J6" s="28"/>
    </row>
    <row r="7" spans="1:10" ht="14.25" customHeight="1">
      <c r="A7" s="28">
        <v>17</v>
      </c>
      <c r="B7" s="28">
        <v>9</v>
      </c>
      <c r="C7" s="28">
        <v>9</v>
      </c>
      <c r="D7" s="132" t="s">
        <v>751</v>
      </c>
      <c r="E7" s="32">
        <v>1000</v>
      </c>
      <c r="F7" s="42"/>
      <c r="G7" s="41">
        <f t="shared" ref="G7:G24" si="0">G6+E7-F7</f>
        <v>1000</v>
      </c>
      <c r="H7" s="31"/>
      <c r="I7" s="33"/>
      <c r="J7" s="34"/>
    </row>
    <row r="8" spans="1:10" ht="14.25" customHeight="1">
      <c r="A8" s="6">
        <v>17</v>
      </c>
      <c r="B8" s="6">
        <v>9</v>
      </c>
      <c r="C8" s="6">
        <v>30</v>
      </c>
      <c r="D8" s="132" t="s">
        <v>782</v>
      </c>
      <c r="E8" s="4"/>
      <c r="F8" s="35">
        <v>480</v>
      </c>
      <c r="G8" s="40">
        <f t="shared" si="0"/>
        <v>520</v>
      </c>
      <c r="H8" s="31"/>
      <c r="I8" s="5"/>
      <c r="J8" s="6" t="s">
        <v>780</v>
      </c>
    </row>
    <row r="9" spans="1:10" ht="14.25" customHeight="1">
      <c r="A9" s="6"/>
      <c r="B9" s="6"/>
      <c r="C9" s="6"/>
      <c r="D9" s="45"/>
      <c r="E9" s="4"/>
      <c r="F9" s="35"/>
      <c r="G9" s="40">
        <f t="shared" si="0"/>
        <v>520</v>
      </c>
      <c r="H9" s="31"/>
      <c r="I9" s="5"/>
      <c r="J9" s="6"/>
    </row>
    <row r="10" spans="1:10" ht="14.25" customHeight="1">
      <c r="A10" s="6"/>
      <c r="B10" s="6"/>
      <c r="C10" s="6"/>
      <c r="D10" s="45"/>
      <c r="E10" s="4"/>
      <c r="F10" s="39"/>
      <c r="G10" s="40">
        <f t="shared" si="0"/>
        <v>520</v>
      </c>
      <c r="H10" s="2"/>
      <c r="I10" s="5"/>
      <c r="J10" s="6"/>
    </row>
    <row r="11" spans="1:10" ht="14.25" customHeight="1">
      <c r="A11" s="6"/>
      <c r="B11" s="6"/>
      <c r="C11" s="6"/>
      <c r="D11" s="45"/>
      <c r="E11" s="4"/>
      <c r="F11" s="35"/>
      <c r="G11" s="40">
        <f t="shared" si="0"/>
        <v>520</v>
      </c>
      <c r="H11" s="2"/>
      <c r="I11" s="5"/>
      <c r="J11" s="6"/>
    </row>
    <row r="12" spans="1:10" s="19" customFormat="1" ht="14.25" customHeight="1">
      <c r="A12" s="79"/>
      <c r="B12" s="79"/>
      <c r="C12" s="79"/>
      <c r="D12" s="45"/>
      <c r="E12" s="4"/>
      <c r="F12" s="35"/>
      <c r="G12" s="40">
        <f t="shared" si="0"/>
        <v>520</v>
      </c>
      <c r="H12" s="2"/>
      <c r="I12" s="5"/>
      <c r="J12" s="6"/>
    </row>
    <row r="13" spans="1:10" s="19" customFormat="1" ht="14.25" customHeight="1">
      <c r="A13" s="79"/>
      <c r="B13" s="79"/>
      <c r="C13" s="79"/>
      <c r="D13" s="45"/>
      <c r="E13" s="4"/>
      <c r="F13" s="35"/>
      <c r="G13" s="40">
        <f t="shared" si="0"/>
        <v>520</v>
      </c>
      <c r="H13" s="2"/>
      <c r="I13" s="5"/>
      <c r="J13" s="79"/>
    </row>
    <row r="14" spans="1:10" ht="14.25" customHeight="1">
      <c r="A14" s="6"/>
      <c r="B14" s="6"/>
      <c r="C14" s="6"/>
      <c r="D14" s="45"/>
      <c r="E14" s="4"/>
      <c r="F14" s="35"/>
      <c r="G14" s="40">
        <f t="shared" si="0"/>
        <v>520</v>
      </c>
      <c r="H14" s="2"/>
      <c r="I14" s="13"/>
      <c r="J14" s="6"/>
    </row>
    <row r="15" spans="1:10" ht="14.25" customHeight="1">
      <c r="A15" s="6"/>
      <c r="B15" s="6"/>
      <c r="C15" s="6"/>
      <c r="D15" s="45"/>
      <c r="E15" s="4"/>
      <c r="F15" s="35"/>
      <c r="G15" s="40">
        <f t="shared" si="0"/>
        <v>520</v>
      </c>
      <c r="H15" s="2"/>
      <c r="I15" s="5"/>
      <c r="J15" s="6"/>
    </row>
    <row r="16" spans="1:10" ht="14.25" customHeight="1">
      <c r="A16" s="6"/>
      <c r="B16" s="6"/>
      <c r="C16" s="6"/>
      <c r="D16" s="45"/>
      <c r="E16" s="4"/>
      <c r="F16" s="35"/>
      <c r="G16" s="40">
        <f t="shared" si="0"/>
        <v>520</v>
      </c>
      <c r="H16" s="2"/>
      <c r="I16" s="5"/>
      <c r="J16" s="6"/>
    </row>
    <row r="17" spans="1:10" s="118" customFormat="1" ht="14.25" customHeight="1">
      <c r="A17" s="28"/>
      <c r="B17" s="28"/>
      <c r="C17" s="28"/>
      <c r="D17" s="132"/>
      <c r="E17" s="32"/>
      <c r="F17" s="35"/>
      <c r="G17" s="40">
        <f t="shared" si="0"/>
        <v>520</v>
      </c>
      <c r="H17" s="2"/>
      <c r="I17" s="33"/>
      <c r="J17" s="90"/>
    </row>
    <row r="18" spans="1:10" ht="14.25" customHeight="1">
      <c r="A18" s="6"/>
      <c r="B18" s="6"/>
      <c r="C18" s="6"/>
      <c r="D18" s="45"/>
      <c r="E18" s="4"/>
      <c r="F18" s="35"/>
      <c r="G18" s="40">
        <f t="shared" si="0"/>
        <v>520</v>
      </c>
      <c r="H18" s="2"/>
      <c r="I18" s="13"/>
      <c r="J18" s="6"/>
    </row>
    <row r="19" spans="1:10" ht="14.25" customHeight="1">
      <c r="A19" s="6"/>
      <c r="B19" s="6"/>
      <c r="C19" s="6"/>
      <c r="D19" s="45"/>
      <c r="E19" s="4"/>
      <c r="F19" s="35"/>
      <c r="G19" s="40">
        <f t="shared" si="0"/>
        <v>520</v>
      </c>
      <c r="H19" s="2"/>
      <c r="I19" s="5"/>
      <c r="J19" s="6"/>
    </row>
    <row r="20" spans="1:10" ht="14.25" customHeight="1">
      <c r="A20" s="6"/>
      <c r="B20" s="6"/>
      <c r="C20" s="6"/>
      <c r="D20" s="45"/>
      <c r="E20" s="4"/>
      <c r="F20" s="35"/>
      <c r="G20" s="40">
        <f t="shared" si="0"/>
        <v>520</v>
      </c>
      <c r="H20" s="2"/>
      <c r="I20" s="5"/>
      <c r="J20" s="6"/>
    </row>
    <row r="21" spans="1:10" ht="14.25" customHeight="1">
      <c r="A21" s="6"/>
      <c r="B21" s="6"/>
      <c r="C21" s="6"/>
      <c r="D21" s="45"/>
      <c r="E21" s="4"/>
      <c r="F21" s="35"/>
      <c r="G21" s="40">
        <f t="shared" si="0"/>
        <v>520</v>
      </c>
      <c r="H21" s="2"/>
      <c r="I21" s="5"/>
      <c r="J21" s="6"/>
    </row>
    <row r="22" spans="1:10" ht="14.25" customHeight="1">
      <c r="A22" s="6"/>
      <c r="B22" s="6"/>
      <c r="C22" s="6"/>
      <c r="D22" s="45"/>
      <c r="E22" s="4"/>
      <c r="F22" s="35"/>
      <c r="G22" s="40">
        <f t="shared" si="0"/>
        <v>520</v>
      </c>
      <c r="H22" s="2"/>
      <c r="I22" s="5"/>
      <c r="J22" s="6"/>
    </row>
    <row r="23" spans="1:10" ht="14.25" customHeight="1">
      <c r="A23" s="6"/>
      <c r="B23" s="6"/>
      <c r="C23" s="6"/>
      <c r="D23" s="45"/>
      <c r="E23" s="4"/>
      <c r="F23" s="35"/>
      <c r="G23" s="40">
        <f t="shared" si="0"/>
        <v>520</v>
      </c>
      <c r="H23" s="2"/>
      <c r="I23" s="5"/>
      <c r="J23" s="6"/>
    </row>
    <row r="24" spans="1:10" ht="14.25" customHeight="1">
      <c r="A24" s="6"/>
      <c r="B24" s="6"/>
      <c r="C24" s="6"/>
      <c r="D24" s="45"/>
      <c r="E24" s="4"/>
      <c r="F24" s="35"/>
      <c r="G24" s="40">
        <f t="shared" si="0"/>
        <v>520</v>
      </c>
      <c r="H24" s="2"/>
      <c r="I24" s="6"/>
      <c r="J24" s="6"/>
    </row>
    <row r="25" spans="1:10" ht="14.25" customHeight="1">
      <c r="A25" s="314" t="s">
        <v>52</v>
      </c>
      <c r="B25" s="314"/>
      <c r="C25" s="314"/>
      <c r="D25" s="2"/>
      <c r="E25" s="4">
        <f>SUM(E4:E24)</f>
        <v>4000</v>
      </c>
      <c r="F25" s="35">
        <f>SUM(F4:F24)</f>
        <v>3480</v>
      </c>
      <c r="G25" s="40">
        <f>E25-F25</f>
        <v>520</v>
      </c>
      <c r="H25" s="2"/>
      <c r="I25" s="5"/>
      <c r="J25" s="6"/>
    </row>
    <row r="26" spans="1:10" ht="15.75" customHeight="1">
      <c r="C26" s="15" t="s">
        <v>53</v>
      </c>
      <c r="D26" s="14">
        <f>E25</f>
        <v>4000</v>
      </c>
      <c r="F26" s="16"/>
      <c r="H26" s="16"/>
    </row>
    <row r="27" spans="1:10" ht="26.25" customHeight="1">
      <c r="C27" s="15" t="s">
        <v>54</v>
      </c>
      <c r="D27" s="14">
        <f>F25</f>
        <v>3480</v>
      </c>
      <c r="E27" s="16" t="s">
        <v>55</v>
      </c>
      <c r="F27" s="18" t="s">
        <v>657</v>
      </c>
      <c r="G27" s="18" t="s">
        <v>261</v>
      </c>
      <c r="H27" s="18"/>
      <c r="I27" s="18"/>
      <c r="J27" s="18"/>
    </row>
    <row r="28" spans="1:10" ht="24" customHeight="1">
      <c r="C28" s="15" t="s">
        <v>56</v>
      </c>
      <c r="D28" s="14">
        <f>G25</f>
        <v>520</v>
      </c>
      <c r="E28" s="15" t="s">
        <v>112</v>
      </c>
      <c r="F28" s="18" t="s">
        <v>115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12" t="s">
        <v>57</v>
      </c>
      <c r="B30" s="312"/>
      <c r="C30" s="312"/>
      <c r="D30" s="7" t="s">
        <v>117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/>
  <dimension ref="A1:J30"/>
  <sheetViews>
    <sheetView workbookViewId="0">
      <selection activeCell="B10" sqref="B10"/>
    </sheetView>
  </sheetViews>
  <sheetFormatPr defaultRowHeight="14.25"/>
  <cols>
    <col min="1" max="1" width="4.125" customWidth="1"/>
    <col min="2" max="2" width="4.75" customWidth="1"/>
    <col min="3" max="3" width="4.375" customWidth="1"/>
    <col min="4" max="4" width="29.625" bestFit="1" customWidth="1"/>
    <col min="6" max="6" width="13.625" customWidth="1"/>
    <col min="8" max="8" width="8.75" customWidth="1"/>
    <col min="9" max="9" width="6.625" customWidth="1"/>
    <col min="10" max="10" width="52.62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91" t="s">
        <v>334</v>
      </c>
      <c r="E2" s="11" t="s">
        <v>39</v>
      </c>
      <c r="F2" s="66" t="s">
        <v>214</v>
      </c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68">
        <v>16</v>
      </c>
      <c r="B5" s="68">
        <v>10</v>
      </c>
      <c r="C5" s="68">
        <v>13</v>
      </c>
      <c r="D5" s="45" t="s">
        <v>333</v>
      </c>
      <c r="E5" s="241">
        <v>500</v>
      </c>
      <c r="F5" s="127"/>
      <c r="G5" s="294">
        <f>E5-F5</f>
        <v>500</v>
      </c>
      <c r="H5" s="45" t="s">
        <v>335</v>
      </c>
      <c r="I5" s="45"/>
      <c r="J5" s="68" t="s">
        <v>336</v>
      </c>
    </row>
    <row r="6" spans="1:10" s="7" customFormat="1" ht="15" customHeight="1">
      <c r="A6" s="199">
        <v>16</v>
      </c>
      <c r="B6" s="199">
        <v>11</v>
      </c>
      <c r="C6" s="199">
        <v>6</v>
      </c>
      <c r="D6" s="197" t="s">
        <v>391</v>
      </c>
      <c r="E6" s="241"/>
      <c r="F6" s="127">
        <v>500</v>
      </c>
      <c r="G6" s="294">
        <f t="shared" ref="G6:G24" si="0">G5+E6-F6</f>
        <v>0</v>
      </c>
      <c r="H6" s="45"/>
      <c r="I6" s="45"/>
      <c r="J6" s="68"/>
    </row>
    <row r="7" spans="1:10" s="7" customFormat="1" ht="15" customHeight="1">
      <c r="A7" s="199">
        <v>17</v>
      </c>
      <c r="B7" s="199">
        <v>3</v>
      </c>
      <c r="C7" s="199">
        <v>6</v>
      </c>
      <c r="D7" s="197" t="s">
        <v>450</v>
      </c>
      <c r="E7" s="241">
        <v>600</v>
      </c>
      <c r="F7" s="127"/>
      <c r="G7" s="294">
        <f>G6+E7-F7</f>
        <v>600</v>
      </c>
      <c r="H7" s="45"/>
      <c r="I7" s="45"/>
      <c r="J7" s="68"/>
    </row>
    <row r="8" spans="1:10" s="7" customFormat="1" ht="15" customHeight="1">
      <c r="A8" s="68">
        <v>17</v>
      </c>
      <c r="B8" s="68">
        <v>4</v>
      </c>
      <c r="C8" s="68">
        <v>14</v>
      </c>
      <c r="D8" s="45" t="s">
        <v>574</v>
      </c>
      <c r="E8" s="241"/>
      <c r="F8" s="127">
        <v>600</v>
      </c>
      <c r="G8" s="294">
        <f t="shared" si="0"/>
        <v>0</v>
      </c>
      <c r="H8" s="45"/>
      <c r="I8" s="45"/>
      <c r="J8" s="68"/>
    </row>
    <row r="9" spans="1:10" s="7" customFormat="1" ht="15" customHeight="1">
      <c r="A9" s="68">
        <v>17</v>
      </c>
      <c r="B9" s="68">
        <v>9</v>
      </c>
      <c r="C9" s="68">
        <v>20</v>
      </c>
      <c r="D9" s="197" t="s">
        <v>771</v>
      </c>
      <c r="E9" s="241">
        <v>1200</v>
      </c>
      <c r="F9" s="127"/>
      <c r="G9" s="294">
        <f t="shared" si="0"/>
        <v>1200</v>
      </c>
      <c r="H9" s="45"/>
      <c r="I9" s="45"/>
      <c r="J9" s="68"/>
    </row>
    <row r="10" spans="1:10" s="7" customFormat="1" ht="15" customHeight="1">
      <c r="A10" s="68">
        <v>17</v>
      </c>
      <c r="B10" s="68">
        <v>9</v>
      </c>
      <c r="C10" s="68">
        <v>30</v>
      </c>
      <c r="D10" s="197" t="s">
        <v>829</v>
      </c>
      <c r="E10" s="241"/>
      <c r="F10" s="127">
        <v>600</v>
      </c>
      <c r="G10" s="294">
        <f t="shared" si="0"/>
        <v>600</v>
      </c>
      <c r="H10" s="45"/>
      <c r="I10" s="45"/>
      <c r="J10" s="68" t="s">
        <v>780</v>
      </c>
    </row>
    <row r="11" spans="1:10" s="7" customFormat="1" ht="15" customHeight="1">
      <c r="A11" s="68"/>
      <c r="B11" s="68"/>
      <c r="C11" s="68"/>
      <c r="D11" s="45"/>
      <c r="E11" s="241"/>
      <c r="F11" s="127"/>
      <c r="G11" s="294">
        <f t="shared" si="0"/>
        <v>600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241"/>
      <c r="F12" s="127"/>
      <c r="G12" s="294">
        <f t="shared" si="0"/>
        <v>600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241"/>
      <c r="F13" s="127"/>
      <c r="G13" s="294">
        <f t="shared" si="0"/>
        <v>600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241"/>
      <c r="F14" s="127"/>
      <c r="G14" s="294">
        <f t="shared" si="0"/>
        <v>600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241"/>
      <c r="F15" s="127"/>
      <c r="G15" s="294">
        <f t="shared" si="0"/>
        <v>600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241"/>
      <c r="F16" s="127"/>
      <c r="G16" s="294">
        <f t="shared" si="0"/>
        <v>600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241"/>
      <c r="F17" s="127"/>
      <c r="G17" s="294">
        <f t="shared" si="0"/>
        <v>600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241"/>
      <c r="F18" s="127"/>
      <c r="G18" s="294">
        <f t="shared" si="0"/>
        <v>600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241"/>
      <c r="F19" s="127"/>
      <c r="G19" s="294">
        <f t="shared" si="0"/>
        <v>600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241"/>
      <c r="F20" s="127"/>
      <c r="G20" s="294">
        <f t="shared" si="0"/>
        <v>600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241"/>
      <c r="F21" s="127"/>
      <c r="G21" s="294">
        <f t="shared" si="0"/>
        <v>600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241"/>
      <c r="F22" s="127"/>
      <c r="G22" s="294">
        <f t="shared" si="0"/>
        <v>600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241"/>
      <c r="F23" s="127"/>
      <c r="G23" s="294">
        <f t="shared" si="0"/>
        <v>600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241"/>
      <c r="F24" s="127"/>
      <c r="G24" s="294">
        <f t="shared" si="0"/>
        <v>600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241">
        <f>SUM(E4:E24)</f>
        <v>2300</v>
      </c>
      <c r="F25" s="127">
        <f>SUM(F4:F24)</f>
        <v>1700</v>
      </c>
      <c r="G25" s="294">
        <f>E25-F25</f>
        <v>600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2300</v>
      </c>
      <c r="E26" s="11"/>
      <c r="F26" s="11"/>
      <c r="G26" s="11"/>
      <c r="H26" s="11"/>
      <c r="I26" s="11"/>
      <c r="J26" s="11"/>
    </row>
    <row r="27" spans="1:10" s="7" customFormat="1" ht="21.75" customHeight="1">
      <c r="A27" s="11"/>
      <c r="B27" s="11"/>
      <c r="C27" s="66" t="s">
        <v>8</v>
      </c>
      <c r="D27" s="72">
        <f>F25</f>
        <v>1700</v>
      </c>
      <c r="E27" s="11" t="s">
        <v>35</v>
      </c>
      <c r="F27" s="65" t="s">
        <v>768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600</v>
      </c>
      <c r="E28" s="66" t="s">
        <v>111</v>
      </c>
      <c r="F28" s="65" t="s">
        <v>124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113</v>
      </c>
      <c r="E30" s="11" t="s">
        <v>11</v>
      </c>
      <c r="F30" s="11" t="s">
        <v>117</v>
      </c>
      <c r="G30" s="65"/>
      <c r="H30" s="65"/>
      <c r="I30" s="65"/>
      <c r="J30" s="65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14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/>
  <dimension ref="A1:J30"/>
  <sheetViews>
    <sheetView workbookViewId="0">
      <selection sqref="A1:J1"/>
    </sheetView>
  </sheetViews>
  <sheetFormatPr defaultRowHeight="14.25"/>
  <cols>
    <col min="1" max="1" width="4.875" customWidth="1"/>
    <col min="2" max="2" width="6.5" customWidth="1"/>
    <col min="3" max="3" width="6.875" customWidth="1"/>
    <col min="4" max="4" width="28.375" customWidth="1"/>
    <col min="5" max="5" width="9.375" bestFit="1" customWidth="1"/>
    <col min="6" max="6" width="10.375" customWidth="1"/>
    <col min="8" max="8" width="12.625" customWidth="1"/>
    <col min="10" max="10" width="42.62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357</v>
      </c>
      <c r="E2" s="11" t="s">
        <v>39</v>
      </c>
      <c r="F2" s="66"/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199">
        <v>16</v>
      </c>
      <c r="B5" s="199">
        <v>10</v>
      </c>
      <c r="C5" s="199">
        <v>10</v>
      </c>
      <c r="D5" s="197" t="s">
        <v>356</v>
      </c>
      <c r="E5" s="4">
        <v>960</v>
      </c>
      <c r="F5" s="164">
        <v>960</v>
      </c>
      <c r="G5" s="3">
        <f>E5-F5</f>
        <v>0</v>
      </c>
      <c r="H5" s="45"/>
      <c r="I5" s="45"/>
      <c r="J5" s="68" t="s">
        <v>372</v>
      </c>
    </row>
    <row r="6" spans="1:10" s="7" customFormat="1" ht="15" customHeight="1">
      <c r="A6" s="199">
        <v>16</v>
      </c>
      <c r="B6" s="199">
        <v>10</v>
      </c>
      <c r="C6" s="199">
        <v>10</v>
      </c>
      <c r="D6" s="197" t="s">
        <v>365</v>
      </c>
      <c r="E6" s="4">
        <v>480</v>
      </c>
      <c r="F6" s="164">
        <v>480</v>
      </c>
      <c r="G6" s="3">
        <f t="shared" ref="G6:G24" si="0">G5+E6-F6</f>
        <v>0</v>
      </c>
      <c r="H6" s="45"/>
      <c r="I6" s="45"/>
      <c r="J6" s="68" t="s">
        <v>373</v>
      </c>
    </row>
    <row r="7" spans="1:10" s="7" customFormat="1" ht="15" customHeight="1">
      <c r="A7" s="199">
        <v>16</v>
      </c>
      <c r="B7" s="199">
        <v>10</v>
      </c>
      <c r="C7" s="199">
        <v>10</v>
      </c>
      <c r="D7" s="197" t="s">
        <v>366</v>
      </c>
      <c r="E7" s="4">
        <v>3680</v>
      </c>
      <c r="F7" s="164">
        <v>3680</v>
      </c>
      <c r="G7" s="3">
        <f>G6+E7-F7</f>
        <v>0</v>
      </c>
      <c r="H7" s="45"/>
      <c r="I7" s="45"/>
      <c r="J7" s="68" t="s">
        <v>374</v>
      </c>
    </row>
    <row r="8" spans="1:10" s="7" customFormat="1" ht="15" customHeight="1">
      <c r="A8" s="199">
        <v>16</v>
      </c>
      <c r="B8" s="199">
        <v>10</v>
      </c>
      <c r="C8" s="199">
        <v>10</v>
      </c>
      <c r="D8" s="197" t="s">
        <v>367</v>
      </c>
      <c r="E8" s="4">
        <v>4500</v>
      </c>
      <c r="F8" s="164">
        <v>4500</v>
      </c>
      <c r="G8" s="3">
        <f t="shared" si="0"/>
        <v>0</v>
      </c>
      <c r="H8" s="45"/>
      <c r="I8" s="45"/>
      <c r="J8" s="68" t="s">
        <v>375</v>
      </c>
    </row>
    <row r="9" spans="1:10" s="7" customFormat="1" ht="15" customHeight="1">
      <c r="A9" s="199">
        <v>16</v>
      </c>
      <c r="B9" s="199">
        <v>10</v>
      </c>
      <c r="C9" s="199">
        <v>10</v>
      </c>
      <c r="D9" s="197" t="s">
        <v>368</v>
      </c>
      <c r="E9" s="4">
        <v>1800</v>
      </c>
      <c r="F9" s="164">
        <v>1800</v>
      </c>
      <c r="G9" s="3">
        <f t="shared" si="0"/>
        <v>0</v>
      </c>
      <c r="H9" s="45"/>
      <c r="I9" s="45"/>
      <c r="J9" s="68" t="s">
        <v>376</v>
      </c>
    </row>
    <row r="10" spans="1:10" s="7" customFormat="1" ht="15" customHeight="1">
      <c r="A10" s="199">
        <v>16</v>
      </c>
      <c r="B10" s="199">
        <v>10</v>
      </c>
      <c r="C10" s="199">
        <v>10</v>
      </c>
      <c r="D10" s="197" t="s">
        <v>369</v>
      </c>
      <c r="E10" s="4">
        <v>1500</v>
      </c>
      <c r="F10" s="164">
        <v>1500</v>
      </c>
      <c r="G10" s="3">
        <f t="shared" si="0"/>
        <v>0</v>
      </c>
      <c r="H10" s="45"/>
      <c r="I10" s="45"/>
      <c r="J10" s="68" t="s">
        <v>377</v>
      </c>
    </row>
    <row r="11" spans="1:10" s="7" customFormat="1" ht="15" customHeight="1">
      <c r="A11" s="199">
        <v>16</v>
      </c>
      <c r="B11" s="199">
        <v>10</v>
      </c>
      <c r="C11" s="199">
        <v>10</v>
      </c>
      <c r="D11" s="197" t="s">
        <v>370</v>
      </c>
      <c r="E11" s="4">
        <v>900</v>
      </c>
      <c r="F11" s="164">
        <v>900</v>
      </c>
      <c r="G11" s="3">
        <f t="shared" si="0"/>
        <v>0</v>
      </c>
      <c r="H11" s="68"/>
      <c r="I11" s="45"/>
      <c r="J11" s="68" t="s">
        <v>378</v>
      </c>
    </row>
    <row r="12" spans="1:10" s="7" customFormat="1" ht="15" customHeight="1">
      <c r="A12" s="68">
        <v>16</v>
      </c>
      <c r="B12" s="68">
        <v>10</v>
      </c>
      <c r="C12" s="68">
        <v>10</v>
      </c>
      <c r="D12" s="45" t="s">
        <v>586</v>
      </c>
      <c r="E12" s="4">
        <f>'29'!E25</f>
        <v>5400</v>
      </c>
      <c r="F12" s="164">
        <f>'29'!F25</f>
        <v>5400</v>
      </c>
      <c r="G12" s="3">
        <f t="shared" si="0"/>
        <v>0</v>
      </c>
      <c r="H12" s="45"/>
      <c r="I12" s="45"/>
      <c r="J12" s="68" t="s">
        <v>588</v>
      </c>
    </row>
    <row r="13" spans="1:10" s="7" customFormat="1" ht="15" customHeight="1">
      <c r="A13" s="68"/>
      <c r="B13" s="68"/>
      <c r="C13" s="68"/>
      <c r="D13" s="45"/>
      <c r="E13" s="4"/>
      <c r="F13" s="164"/>
      <c r="G13" s="3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4"/>
      <c r="F14" s="164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4"/>
      <c r="F15" s="164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4"/>
      <c r="F16" s="164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4"/>
      <c r="F17" s="164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4"/>
      <c r="F18" s="164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4"/>
      <c r="F19" s="164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4"/>
      <c r="F20" s="164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4"/>
      <c r="F21" s="164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4"/>
      <c r="F22" s="164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4"/>
      <c r="F23" s="164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4"/>
      <c r="F24" s="164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4">
        <f>SUM(E4:E24)</f>
        <v>19220</v>
      </c>
      <c r="F25" s="164">
        <f>SUM(F4:F24)</f>
        <v>19220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19220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6" t="s">
        <v>8</v>
      </c>
      <c r="D27" s="72">
        <f>F25</f>
        <v>19220</v>
      </c>
      <c r="E27" s="11" t="s">
        <v>35</v>
      </c>
      <c r="F27" s="65" t="s">
        <v>358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359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360</v>
      </c>
      <c r="E30" s="11" t="s">
        <v>11</v>
      </c>
      <c r="F30" s="11" t="s">
        <v>361</v>
      </c>
      <c r="G30" s="65"/>
      <c r="H30" s="65"/>
      <c r="I30" s="65"/>
      <c r="J30" s="65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1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/>
  <dimension ref="A1:J30"/>
  <sheetViews>
    <sheetView workbookViewId="0">
      <selection sqref="A1:J1"/>
    </sheetView>
  </sheetViews>
  <sheetFormatPr defaultRowHeight="14.25"/>
  <cols>
    <col min="1" max="1" width="4" customWidth="1"/>
    <col min="2" max="2" width="5.125" customWidth="1"/>
    <col min="3" max="3" width="5.25" customWidth="1"/>
    <col min="4" max="4" width="30.375" customWidth="1"/>
    <col min="5" max="5" width="9.375" bestFit="1" customWidth="1"/>
    <col min="6" max="6" width="12.75" customWidth="1"/>
    <col min="8" max="8" width="8.25" customWidth="1"/>
    <col min="9" max="9" width="7" customWidth="1"/>
    <col min="10" max="10" width="53.62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93" t="s">
        <v>380</v>
      </c>
      <c r="E2" s="11" t="s">
        <v>39</v>
      </c>
      <c r="F2" s="66" t="s">
        <v>214</v>
      </c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24" customHeight="1">
      <c r="A5" s="68">
        <v>16</v>
      </c>
      <c r="B5" s="68">
        <v>10</v>
      </c>
      <c r="C5" s="68">
        <v>28</v>
      </c>
      <c r="D5" s="45" t="s">
        <v>830</v>
      </c>
      <c r="E5" s="4">
        <v>2400</v>
      </c>
      <c r="F5" s="164"/>
      <c r="G5" s="3">
        <f>E5-F5</f>
        <v>2400</v>
      </c>
      <c r="H5" s="45" t="s">
        <v>186</v>
      </c>
      <c r="I5" s="45"/>
      <c r="J5" s="45" t="s">
        <v>381</v>
      </c>
    </row>
    <row r="6" spans="1:10" s="7" customFormat="1" ht="24" customHeight="1">
      <c r="A6" s="68">
        <v>16</v>
      </c>
      <c r="B6" s="68">
        <v>11</v>
      </c>
      <c r="C6" s="68">
        <v>6</v>
      </c>
      <c r="D6" s="45" t="s">
        <v>831</v>
      </c>
      <c r="E6" s="4"/>
      <c r="F6" s="164">
        <v>2400</v>
      </c>
      <c r="G6" s="3">
        <f t="shared" ref="G6:G24" si="0">G5+E6-F6</f>
        <v>0</v>
      </c>
      <c r="H6" s="45"/>
      <c r="I6" s="45"/>
      <c r="J6" s="45"/>
    </row>
    <row r="7" spans="1:10" s="7" customFormat="1" ht="24" customHeight="1">
      <c r="A7" s="68">
        <v>17</v>
      </c>
      <c r="B7" s="68">
        <v>3</v>
      </c>
      <c r="C7" s="68">
        <v>21</v>
      </c>
      <c r="D7" s="45" t="s">
        <v>832</v>
      </c>
      <c r="E7" s="4">
        <v>2400</v>
      </c>
      <c r="F7" s="164"/>
      <c r="G7" s="3">
        <f>G6+E7-F7</f>
        <v>2400</v>
      </c>
      <c r="H7" s="45" t="s">
        <v>481</v>
      </c>
      <c r="I7" s="45"/>
      <c r="J7" s="45"/>
    </row>
    <row r="8" spans="1:10" s="7" customFormat="1" ht="24" customHeight="1">
      <c r="A8" s="68">
        <v>17</v>
      </c>
      <c r="B8" s="68">
        <v>4</v>
      </c>
      <c r="C8" s="68">
        <v>14</v>
      </c>
      <c r="D8" s="45" t="s">
        <v>833</v>
      </c>
      <c r="E8" s="4"/>
      <c r="F8" s="164">
        <v>2400</v>
      </c>
      <c r="G8" s="3">
        <f t="shared" si="0"/>
        <v>0</v>
      </c>
      <c r="H8" s="45"/>
      <c r="I8" s="45"/>
      <c r="J8" s="45"/>
    </row>
    <row r="9" spans="1:10" s="7" customFormat="1" ht="24" customHeight="1">
      <c r="A9" s="68">
        <v>17</v>
      </c>
      <c r="B9" s="68">
        <v>8</v>
      </c>
      <c r="C9" s="68">
        <v>15</v>
      </c>
      <c r="D9" s="45" t="s">
        <v>834</v>
      </c>
      <c r="E9" s="4">
        <v>2400</v>
      </c>
      <c r="F9" s="164"/>
      <c r="G9" s="3">
        <v>2400</v>
      </c>
      <c r="H9" s="45" t="s">
        <v>697</v>
      </c>
      <c r="I9" s="45"/>
      <c r="J9" s="45" t="s">
        <v>698</v>
      </c>
    </row>
    <row r="10" spans="1:10" s="7" customFormat="1" ht="24" customHeight="1">
      <c r="A10" s="68">
        <v>17</v>
      </c>
      <c r="B10" s="68">
        <v>9</v>
      </c>
      <c r="C10" s="68">
        <v>30</v>
      </c>
      <c r="D10" s="45" t="s">
        <v>835</v>
      </c>
      <c r="E10" s="4"/>
      <c r="F10" s="164">
        <v>2400</v>
      </c>
      <c r="G10" s="3">
        <f t="shared" si="0"/>
        <v>0</v>
      </c>
      <c r="H10" s="45"/>
      <c r="I10" s="45"/>
      <c r="J10" s="45" t="s">
        <v>780</v>
      </c>
    </row>
    <row r="11" spans="1:10" s="7" customFormat="1" ht="24" customHeight="1">
      <c r="A11" s="68"/>
      <c r="B11" s="68"/>
      <c r="C11" s="68"/>
      <c r="D11" s="45"/>
      <c r="E11" s="4"/>
      <c r="F11" s="164"/>
      <c r="G11" s="3">
        <f t="shared" si="0"/>
        <v>0</v>
      </c>
      <c r="H11" s="45"/>
      <c r="I11" s="45"/>
      <c r="J11" s="45"/>
    </row>
    <row r="12" spans="1:10" s="7" customFormat="1" ht="24" customHeight="1">
      <c r="A12" s="68"/>
      <c r="B12" s="68"/>
      <c r="C12" s="68"/>
      <c r="D12" s="45"/>
      <c r="E12" s="4"/>
      <c r="F12" s="164"/>
      <c r="G12" s="3">
        <f t="shared" si="0"/>
        <v>0</v>
      </c>
      <c r="H12" s="45"/>
      <c r="I12" s="45"/>
      <c r="J12" s="45"/>
    </row>
    <row r="13" spans="1:10" s="7" customFormat="1" ht="24" customHeight="1">
      <c r="A13" s="68"/>
      <c r="B13" s="68"/>
      <c r="C13" s="68"/>
      <c r="D13" s="45"/>
      <c r="E13" s="4"/>
      <c r="F13" s="164"/>
      <c r="G13" s="3">
        <f t="shared" si="0"/>
        <v>0</v>
      </c>
      <c r="H13" s="45"/>
      <c r="I13" s="45"/>
      <c r="J13" s="45"/>
    </row>
    <row r="14" spans="1:10" s="7" customFormat="1" ht="24" customHeight="1">
      <c r="A14" s="68"/>
      <c r="B14" s="68"/>
      <c r="C14" s="68"/>
      <c r="D14" s="45"/>
      <c r="E14" s="4"/>
      <c r="F14" s="164"/>
      <c r="G14" s="3">
        <f t="shared" si="0"/>
        <v>0</v>
      </c>
      <c r="H14" s="45"/>
      <c r="I14" s="45"/>
      <c r="J14" s="45"/>
    </row>
    <row r="15" spans="1:10" s="7" customFormat="1" ht="24" customHeight="1">
      <c r="A15" s="68"/>
      <c r="B15" s="68"/>
      <c r="C15" s="68"/>
      <c r="D15" s="45"/>
      <c r="E15" s="4"/>
      <c r="F15" s="164"/>
      <c r="G15" s="3">
        <f t="shared" si="0"/>
        <v>0</v>
      </c>
      <c r="H15" s="45"/>
      <c r="I15" s="45"/>
      <c r="J15" s="45"/>
    </row>
    <row r="16" spans="1:10" s="7" customFormat="1" ht="24" customHeight="1">
      <c r="A16" s="68"/>
      <c r="B16" s="68"/>
      <c r="C16" s="68"/>
      <c r="D16" s="45"/>
      <c r="E16" s="4"/>
      <c r="F16" s="164"/>
      <c r="G16" s="3">
        <f t="shared" si="0"/>
        <v>0</v>
      </c>
      <c r="H16" s="45"/>
      <c r="I16" s="45"/>
      <c r="J16" s="45"/>
    </row>
    <row r="17" spans="1:10" s="7" customFormat="1" ht="15" customHeight="1">
      <c r="A17" s="68"/>
      <c r="B17" s="68"/>
      <c r="C17" s="68"/>
      <c r="D17" s="45"/>
      <c r="E17" s="4"/>
      <c r="F17" s="164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4"/>
      <c r="F18" s="164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4"/>
      <c r="F19" s="164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4"/>
      <c r="F20" s="164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4"/>
      <c r="F21" s="164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4"/>
      <c r="F22" s="164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4"/>
      <c r="F23" s="164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4"/>
      <c r="F24" s="164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4">
        <f>SUM(E4:E24)</f>
        <v>7200</v>
      </c>
      <c r="F25" s="164">
        <f>SUM(F4:F24)</f>
        <v>7200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7200</v>
      </c>
      <c r="E26" s="11"/>
      <c r="F26" s="11"/>
      <c r="G26" s="11"/>
      <c r="H26" s="11"/>
      <c r="I26" s="11"/>
      <c r="J26" s="11"/>
    </row>
    <row r="27" spans="1:10" s="7" customFormat="1" ht="52.5" customHeight="1">
      <c r="A27" s="11"/>
      <c r="B27" s="11"/>
      <c r="C27" s="66" t="s">
        <v>8</v>
      </c>
      <c r="D27" s="72">
        <f>F25</f>
        <v>7200</v>
      </c>
      <c r="E27" s="11" t="s">
        <v>35</v>
      </c>
      <c r="F27" s="18" t="s">
        <v>575</v>
      </c>
      <c r="G27" s="18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160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117</v>
      </c>
      <c r="E30" s="11" t="s">
        <v>11</v>
      </c>
      <c r="F30" s="11" t="s">
        <v>113</v>
      </c>
      <c r="G30" s="65"/>
      <c r="H30" s="65"/>
      <c r="I30" s="65"/>
      <c r="J30" s="65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1" type="noConversion"/>
  <pageMargins left="0.7" right="0.7" top="0.75" bottom="0.75" header="0.3" footer="0.3"/>
  <pageSetup orientation="portrait" horizontalDpi="300" verticalDpi="30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/>
  <dimension ref="A1:J49"/>
  <sheetViews>
    <sheetView topLeftCell="A19" workbookViewId="0">
      <selection activeCell="D25" sqref="D25"/>
    </sheetView>
  </sheetViews>
  <sheetFormatPr defaultRowHeight="14.25"/>
  <cols>
    <col min="1" max="3" width="4.75" customWidth="1"/>
    <col min="4" max="4" width="29.875" customWidth="1"/>
    <col min="5" max="5" width="10.5" customWidth="1"/>
    <col min="6" max="6" width="11.25" customWidth="1"/>
    <col min="8" max="8" width="10.25" customWidth="1"/>
    <col min="10" max="10" width="30.7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396</v>
      </c>
      <c r="E2" s="11" t="s">
        <v>39</v>
      </c>
      <c r="F2" s="66"/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68">
        <v>16</v>
      </c>
      <c r="B5" s="68">
        <v>12</v>
      </c>
      <c r="C5" s="68">
        <v>12</v>
      </c>
      <c r="D5" s="45" t="s">
        <v>402</v>
      </c>
      <c r="E5" s="69">
        <v>100</v>
      </c>
      <c r="F5" s="92">
        <v>100</v>
      </c>
      <c r="G5" s="70">
        <f>E5-F5</f>
        <v>0</v>
      </c>
      <c r="H5" s="45" t="s">
        <v>400</v>
      </c>
      <c r="I5" s="45"/>
      <c r="J5" s="68" t="s">
        <v>397</v>
      </c>
    </row>
    <row r="6" spans="1:10" s="7" customFormat="1" ht="15" customHeight="1">
      <c r="A6" s="68">
        <v>16</v>
      </c>
      <c r="B6" s="68">
        <v>12</v>
      </c>
      <c r="C6" s="68">
        <v>12</v>
      </c>
      <c r="D6" s="45" t="s">
        <v>404</v>
      </c>
      <c r="E6" s="69">
        <v>100</v>
      </c>
      <c r="F6" s="92">
        <v>100</v>
      </c>
      <c r="G6" s="70">
        <f t="shared" ref="G6:G43" si="0">G5+E6-F6</f>
        <v>0</v>
      </c>
      <c r="H6" s="45" t="s">
        <v>398</v>
      </c>
      <c r="I6" s="45"/>
      <c r="J6" s="68" t="s">
        <v>401</v>
      </c>
    </row>
    <row r="7" spans="1:10" s="7" customFormat="1" ht="15" customHeight="1">
      <c r="A7" s="68">
        <v>16</v>
      </c>
      <c r="B7" s="68">
        <v>12</v>
      </c>
      <c r="C7" s="68">
        <v>19</v>
      </c>
      <c r="D7" s="45" t="s">
        <v>403</v>
      </c>
      <c r="E7" s="69">
        <v>100</v>
      </c>
      <c r="F7" s="92">
        <v>100</v>
      </c>
      <c r="G7" s="70">
        <f>G6+E7-F7</f>
        <v>0</v>
      </c>
      <c r="H7" s="45" t="s">
        <v>399</v>
      </c>
      <c r="I7" s="45"/>
      <c r="J7" s="68" t="s">
        <v>401</v>
      </c>
    </row>
    <row r="8" spans="1:10" s="7" customFormat="1" ht="15" customHeight="1">
      <c r="A8" s="68">
        <v>16</v>
      </c>
      <c r="B8" s="68">
        <v>12</v>
      </c>
      <c r="C8" s="68">
        <v>22</v>
      </c>
      <c r="D8" s="45" t="s">
        <v>406</v>
      </c>
      <c r="E8" s="69">
        <v>100</v>
      </c>
      <c r="F8" s="92">
        <v>100</v>
      </c>
      <c r="G8" s="70">
        <f t="shared" si="0"/>
        <v>0</v>
      </c>
      <c r="H8" s="45"/>
      <c r="I8" s="45"/>
      <c r="J8" s="68"/>
    </row>
    <row r="9" spans="1:10" s="7" customFormat="1" ht="15" customHeight="1">
      <c r="A9" s="68">
        <v>17</v>
      </c>
      <c r="B9" s="68">
        <v>1</v>
      </c>
      <c r="C9" s="68">
        <v>16</v>
      </c>
      <c r="D9" s="45" t="s">
        <v>420</v>
      </c>
      <c r="E9" s="69">
        <v>1400</v>
      </c>
      <c r="F9" s="92"/>
      <c r="G9" s="70">
        <f t="shared" si="0"/>
        <v>1400</v>
      </c>
      <c r="H9" s="45" t="s">
        <v>436</v>
      </c>
      <c r="I9" s="45"/>
      <c r="J9" s="68"/>
    </row>
    <row r="10" spans="1:10" s="7" customFormat="1" ht="15" customHeight="1">
      <c r="A10" s="68">
        <v>17</v>
      </c>
      <c r="B10" s="68">
        <v>1</v>
      </c>
      <c r="C10" s="68">
        <v>21</v>
      </c>
      <c r="D10" s="45" t="s">
        <v>423</v>
      </c>
      <c r="E10" s="69"/>
      <c r="F10" s="254">
        <v>1400</v>
      </c>
      <c r="G10" s="70">
        <f t="shared" si="0"/>
        <v>0</v>
      </c>
      <c r="H10" s="45" t="s">
        <v>440</v>
      </c>
      <c r="I10" s="45"/>
      <c r="J10" s="68" t="s">
        <v>438</v>
      </c>
    </row>
    <row r="11" spans="1:10" s="7" customFormat="1" ht="15" customHeight="1">
      <c r="A11" s="68">
        <v>17</v>
      </c>
      <c r="B11" s="68">
        <v>2</v>
      </c>
      <c r="C11" s="68">
        <v>26</v>
      </c>
      <c r="D11" s="45" t="s">
        <v>434</v>
      </c>
      <c r="E11" s="69">
        <v>1500</v>
      </c>
      <c r="F11" s="92"/>
      <c r="G11" s="70">
        <f t="shared" si="0"/>
        <v>1500</v>
      </c>
      <c r="H11" s="68" t="s">
        <v>437</v>
      </c>
      <c r="I11" s="45"/>
      <c r="J11" s="68"/>
    </row>
    <row r="12" spans="1:10" s="7" customFormat="1" ht="15" customHeight="1">
      <c r="A12" s="68">
        <v>17</v>
      </c>
      <c r="B12" s="68">
        <v>2</v>
      </c>
      <c r="C12" s="68">
        <v>27</v>
      </c>
      <c r="D12" s="45" t="s">
        <v>435</v>
      </c>
      <c r="E12" s="69"/>
      <c r="F12" s="92">
        <v>1500</v>
      </c>
      <c r="G12" s="70">
        <f t="shared" si="0"/>
        <v>0</v>
      </c>
      <c r="H12" s="45" t="s">
        <v>440</v>
      </c>
      <c r="I12" s="45"/>
      <c r="J12" s="68" t="s">
        <v>439</v>
      </c>
    </row>
    <row r="13" spans="1:10" s="7" customFormat="1" ht="15" customHeight="1">
      <c r="A13" s="68">
        <v>17</v>
      </c>
      <c r="B13" s="68">
        <v>3</v>
      </c>
      <c r="C13" s="68">
        <v>21</v>
      </c>
      <c r="D13" s="45" t="s">
        <v>464</v>
      </c>
      <c r="E13" s="69">
        <v>1900</v>
      </c>
      <c r="F13" s="92"/>
      <c r="G13" s="70">
        <f t="shared" si="0"/>
        <v>1900</v>
      </c>
      <c r="H13" s="45"/>
      <c r="I13" s="45"/>
      <c r="J13" s="68"/>
    </row>
    <row r="14" spans="1:10" s="7" customFormat="1" ht="99" customHeight="1">
      <c r="A14" s="68">
        <v>17</v>
      </c>
      <c r="B14" s="68">
        <v>4</v>
      </c>
      <c r="C14" s="68">
        <v>14</v>
      </c>
      <c r="D14" s="45" t="s">
        <v>602</v>
      </c>
      <c r="E14" s="69"/>
      <c r="F14" s="92">
        <v>1600</v>
      </c>
      <c r="G14" s="70">
        <f t="shared" si="0"/>
        <v>300</v>
      </c>
      <c r="H14" s="45"/>
      <c r="I14" s="71"/>
      <c r="J14" s="274" t="s">
        <v>597</v>
      </c>
    </row>
    <row r="15" spans="1:10" s="7" customFormat="1" ht="15" customHeight="1">
      <c r="A15" s="68">
        <v>17</v>
      </c>
      <c r="B15" s="68">
        <v>4</v>
      </c>
      <c r="C15" s="68">
        <v>25</v>
      </c>
      <c r="D15" s="45" t="s">
        <v>600</v>
      </c>
      <c r="E15" s="69">
        <v>1900</v>
      </c>
      <c r="F15" s="92"/>
      <c r="G15" s="70">
        <f t="shared" si="0"/>
        <v>2200</v>
      </c>
      <c r="H15" s="45"/>
      <c r="I15" s="45"/>
      <c r="J15" s="68"/>
    </row>
    <row r="16" spans="1:10" s="7" customFormat="1" ht="15" customHeight="1">
      <c r="A16" s="68">
        <v>17</v>
      </c>
      <c r="B16" s="68">
        <v>5</v>
      </c>
      <c r="C16" s="68">
        <v>21</v>
      </c>
      <c r="D16" s="45" t="s">
        <v>601</v>
      </c>
      <c r="E16" s="69">
        <v>2000</v>
      </c>
      <c r="F16" s="92"/>
      <c r="G16" s="70">
        <f>G15+E16-F16</f>
        <v>4200</v>
      </c>
      <c r="H16" s="45"/>
      <c r="I16" s="45"/>
      <c r="J16" s="128" t="s">
        <v>599</v>
      </c>
    </row>
    <row r="17" spans="1:10" s="7" customFormat="1" ht="15" customHeight="1">
      <c r="A17" s="68">
        <v>17</v>
      </c>
      <c r="B17" s="68">
        <v>5</v>
      </c>
      <c r="C17" s="68">
        <v>21</v>
      </c>
      <c r="D17" s="45" t="s">
        <v>603</v>
      </c>
      <c r="E17" s="69"/>
      <c r="F17" s="92">
        <v>300</v>
      </c>
      <c r="G17" s="70">
        <f>G16+E17-F17</f>
        <v>3900</v>
      </c>
      <c r="H17" s="45"/>
      <c r="I17" s="45"/>
      <c r="J17" s="68"/>
    </row>
    <row r="18" spans="1:10" s="7" customFormat="1" ht="15" customHeight="1">
      <c r="A18" s="68">
        <v>17</v>
      </c>
      <c r="B18" s="68">
        <v>5</v>
      </c>
      <c r="C18" s="68">
        <v>23</v>
      </c>
      <c r="D18" s="45" t="s">
        <v>611</v>
      </c>
      <c r="E18" s="69"/>
      <c r="F18" s="92">
        <v>3100</v>
      </c>
      <c r="G18" s="70">
        <f>G17+E18-F18</f>
        <v>800</v>
      </c>
      <c r="H18" s="45"/>
      <c r="I18" s="71"/>
      <c r="J18" s="68"/>
    </row>
    <row r="19" spans="1:10" s="7" customFormat="1" ht="15" customHeight="1">
      <c r="A19" s="68">
        <v>17</v>
      </c>
      <c r="B19" s="68">
        <v>5</v>
      </c>
      <c r="C19" s="68">
        <v>24</v>
      </c>
      <c r="D19" s="45" t="s">
        <v>612</v>
      </c>
      <c r="E19" s="69"/>
      <c r="F19" s="92">
        <v>800</v>
      </c>
      <c r="G19" s="70">
        <f t="shared" si="0"/>
        <v>0</v>
      </c>
      <c r="H19" s="45"/>
      <c r="I19" s="45"/>
      <c r="J19" s="68"/>
    </row>
    <row r="20" spans="1:10" s="7" customFormat="1" ht="15" customHeight="1">
      <c r="A20" s="68">
        <v>17</v>
      </c>
      <c r="B20" s="68">
        <v>5</v>
      </c>
      <c r="C20" s="68">
        <v>27</v>
      </c>
      <c r="D20" s="45" t="s">
        <v>613</v>
      </c>
      <c r="E20" s="69">
        <v>100</v>
      </c>
      <c r="F20" s="92"/>
      <c r="G20" s="70">
        <f t="shared" si="0"/>
        <v>100</v>
      </c>
      <c r="H20" s="45"/>
      <c r="I20" s="45"/>
      <c r="J20" s="68"/>
    </row>
    <row r="21" spans="1:10" s="7" customFormat="1" ht="15" customHeight="1">
      <c r="A21" s="68">
        <v>17</v>
      </c>
      <c r="B21" s="68">
        <v>5</v>
      </c>
      <c r="C21" s="68">
        <v>27</v>
      </c>
      <c r="D21" s="45" t="s">
        <v>614</v>
      </c>
      <c r="E21" s="69"/>
      <c r="F21" s="92">
        <v>100</v>
      </c>
      <c r="G21" s="70">
        <f t="shared" si="0"/>
        <v>0</v>
      </c>
      <c r="H21" s="45"/>
      <c r="I21" s="45"/>
      <c r="J21" s="68"/>
    </row>
    <row r="22" spans="1:10" s="7" customFormat="1" ht="15" customHeight="1">
      <c r="A22" s="68">
        <v>17</v>
      </c>
      <c r="B22" s="68">
        <v>7</v>
      </c>
      <c r="C22" s="68">
        <v>15</v>
      </c>
      <c r="D22" s="45" t="s">
        <v>735</v>
      </c>
      <c r="E22" s="69">
        <v>2100</v>
      </c>
      <c r="F22" s="92"/>
      <c r="G22" s="70">
        <f t="shared" si="0"/>
        <v>2100</v>
      </c>
      <c r="H22" s="45"/>
      <c r="I22" s="45"/>
      <c r="J22" s="68"/>
    </row>
    <row r="23" spans="1:10" s="7" customFormat="1" ht="15" customHeight="1">
      <c r="A23" s="68">
        <v>17</v>
      </c>
      <c r="B23" s="68">
        <v>8</v>
      </c>
      <c r="C23" s="68">
        <v>6</v>
      </c>
      <c r="D23" s="45" t="s">
        <v>666</v>
      </c>
      <c r="E23" s="69">
        <v>2440</v>
      </c>
      <c r="F23" s="92"/>
      <c r="G23" s="70">
        <f t="shared" si="0"/>
        <v>4540</v>
      </c>
      <c r="H23" s="45"/>
      <c r="I23" s="45"/>
      <c r="J23" s="68"/>
    </row>
    <row r="24" spans="1:10" s="7" customFormat="1" ht="15" customHeight="1">
      <c r="A24" s="68">
        <v>17</v>
      </c>
      <c r="B24" s="68">
        <v>9</v>
      </c>
      <c r="C24" s="68">
        <v>2</v>
      </c>
      <c r="D24" s="45" t="s">
        <v>743</v>
      </c>
      <c r="E24" s="69">
        <v>2520</v>
      </c>
      <c r="F24" s="92"/>
      <c r="G24" s="70">
        <f t="shared" si="0"/>
        <v>7060</v>
      </c>
      <c r="H24" s="45"/>
      <c r="I24" s="45"/>
      <c r="J24" s="68"/>
    </row>
    <row r="25" spans="1:10" s="7" customFormat="1" ht="15" customHeight="1">
      <c r="A25" s="68">
        <v>17</v>
      </c>
      <c r="B25" s="68">
        <v>9</v>
      </c>
      <c r="C25" s="68">
        <v>23</v>
      </c>
      <c r="D25" s="45" t="s">
        <v>776</v>
      </c>
      <c r="E25" s="69"/>
      <c r="F25" s="92">
        <v>7060</v>
      </c>
      <c r="G25" s="70">
        <f t="shared" si="0"/>
        <v>0</v>
      </c>
      <c r="H25" s="45"/>
      <c r="I25" s="45"/>
      <c r="J25" s="68" t="s">
        <v>836</v>
      </c>
    </row>
    <row r="26" spans="1:10" s="7" customFormat="1" ht="15" customHeight="1">
      <c r="A26" s="68"/>
      <c r="B26" s="68"/>
      <c r="C26" s="68"/>
      <c r="D26" s="45"/>
      <c r="E26" s="69"/>
      <c r="F26" s="92"/>
      <c r="G26" s="70">
        <f t="shared" si="0"/>
        <v>0</v>
      </c>
      <c r="H26" s="45"/>
      <c r="I26" s="45"/>
      <c r="J26" s="68"/>
    </row>
    <row r="27" spans="1:10" s="7" customFormat="1" ht="15" customHeight="1">
      <c r="A27" s="68"/>
      <c r="B27" s="68"/>
      <c r="C27" s="68"/>
      <c r="D27" s="45"/>
      <c r="E27" s="69"/>
      <c r="F27" s="92"/>
      <c r="G27" s="70">
        <f t="shared" si="0"/>
        <v>0</v>
      </c>
      <c r="H27" s="45"/>
      <c r="I27" s="45"/>
      <c r="J27" s="68"/>
    </row>
    <row r="28" spans="1:10" s="7" customFormat="1" ht="15" customHeight="1">
      <c r="A28" s="68"/>
      <c r="B28" s="68"/>
      <c r="C28" s="68"/>
      <c r="D28" s="45"/>
      <c r="E28" s="69"/>
      <c r="F28" s="92"/>
      <c r="G28" s="70">
        <f t="shared" si="0"/>
        <v>0</v>
      </c>
      <c r="H28" s="45"/>
      <c r="I28" s="45"/>
      <c r="J28" s="68"/>
    </row>
    <row r="29" spans="1:10" s="7" customFormat="1" ht="15" customHeight="1">
      <c r="A29" s="68"/>
      <c r="B29" s="68"/>
      <c r="C29" s="68"/>
      <c r="D29" s="45"/>
      <c r="E29" s="69"/>
      <c r="F29" s="92"/>
      <c r="G29" s="70">
        <f t="shared" si="0"/>
        <v>0</v>
      </c>
      <c r="H29" s="45"/>
      <c r="I29" s="45"/>
      <c r="J29" s="68"/>
    </row>
    <row r="30" spans="1:10" s="7" customFormat="1" ht="15" customHeight="1">
      <c r="A30" s="68"/>
      <c r="B30" s="68"/>
      <c r="C30" s="68"/>
      <c r="D30" s="45"/>
      <c r="E30" s="69"/>
      <c r="F30" s="92"/>
      <c r="G30" s="70">
        <f t="shared" si="0"/>
        <v>0</v>
      </c>
      <c r="H30" s="45"/>
      <c r="I30" s="45"/>
      <c r="J30" s="68"/>
    </row>
    <row r="31" spans="1:10" s="7" customFormat="1" ht="15" customHeight="1">
      <c r="A31" s="68"/>
      <c r="B31" s="68"/>
      <c r="C31" s="68"/>
      <c r="D31" s="45"/>
      <c r="E31" s="69"/>
      <c r="F31" s="92"/>
      <c r="G31" s="70">
        <f t="shared" si="0"/>
        <v>0</v>
      </c>
      <c r="H31" s="45"/>
      <c r="I31" s="45"/>
      <c r="J31" s="68"/>
    </row>
    <row r="32" spans="1:10" s="7" customFormat="1" ht="15" customHeight="1">
      <c r="A32" s="68"/>
      <c r="B32" s="68"/>
      <c r="C32" s="68"/>
      <c r="D32" s="45"/>
      <c r="E32" s="69"/>
      <c r="F32" s="92"/>
      <c r="G32" s="70">
        <f t="shared" si="0"/>
        <v>0</v>
      </c>
      <c r="H32" s="45"/>
      <c r="I32" s="45"/>
      <c r="J32" s="68"/>
    </row>
    <row r="33" spans="1:10" s="7" customFormat="1" ht="15" customHeight="1">
      <c r="A33" s="68"/>
      <c r="B33" s="68"/>
      <c r="C33" s="68"/>
      <c r="D33" s="45"/>
      <c r="E33" s="69"/>
      <c r="F33" s="92"/>
      <c r="G33" s="70">
        <f t="shared" si="0"/>
        <v>0</v>
      </c>
      <c r="H33" s="45"/>
      <c r="I33" s="68"/>
      <c r="J33" s="68"/>
    </row>
    <row r="34" spans="1:10" s="7" customFormat="1" ht="15" customHeight="1">
      <c r="A34" s="68"/>
      <c r="B34" s="68"/>
      <c r="C34" s="68"/>
      <c r="D34" s="45"/>
      <c r="E34" s="69"/>
      <c r="F34" s="92"/>
      <c r="G34" s="70">
        <f t="shared" si="0"/>
        <v>0</v>
      </c>
      <c r="H34" s="45"/>
      <c r="I34" s="45"/>
      <c r="J34" s="68"/>
    </row>
    <row r="35" spans="1:10" s="7" customFormat="1" ht="15" customHeight="1">
      <c r="A35" s="68"/>
      <c r="B35" s="68"/>
      <c r="C35" s="68"/>
      <c r="D35" s="45"/>
      <c r="E35" s="69"/>
      <c r="F35" s="92"/>
      <c r="G35" s="70">
        <f t="shared" si="0"/>
        <v>0</v>
      </c>
      <c r="H35" s="45"/>
      <c r="I35" s="45"/>
      <c r="J35" s="68"/>
    </row>
    <row r="36" spans="1:10" s="7" customFormat="1" ht="15" customHeight="1">
      <c r="A36" s="68"/>
      <c r="B36" s="68"/>
      <c r="C36" s="68"/>
      <c r="D36" s="45"/>
      <c r="E36" s="69"/>
      <c r="F36" s="92"/>
      <c r="G36" s="70">
        <f t="shared" si="0"/>
        <v>0</v>
      </c>
      <c r="H36" s="45"/>
      <c r="I36" s="45"/>
      <c r="J36" s="68"/>
    </row>
    <row r="37" spans="1:10" s="7" customFormat="1" ht="15" customHeight="1">
      <c r="A37" s="68"/>
      <c r="B37" s="68"/>
      <c r="C37" s="68"/>
      <c r="D37" s="45"/>
      <c r="E37" s="69"/>
      <c r="F37" s="92"/>
      <c r="G37" s="70">
        <f t="shared" si="0"/>
        <v>0</v>
      </c>
      <c r="H37" s="45"/>
      <c r="I37" s="45"/>
      <c r="J37" s="68"/>
    </row>
    <row r="38" spans="1:10" s="7" customFormat="1" ht="15" customHeight="1">
      <c r="A38" s="68"/>
      <c r="B38" s="68"/>
      <c r="C38" s="68"/>
      <c r="D38" s="45"/>
      <c r="E38" s="69"/>
      <c r="F38" s="92"/>
      <c r="G38" s="70">
        <f t="shared" si="0"/>
        <v>0</v>
      </c>
      <c r="H38" s="45"/>
      <c r="I38" s="45"/>
      <c r="J38" s="68"/>
    </row>
    <row r="39" spans="1:10" s="7" customFormat="1" ht="15" customHeight="1">
      <c r="A39" s="68"/>
      <c r="B39" s="68"/>
      <c r="C39" s="68"/>
      <c r="D39" s="45"/>
      <c r="E39" s="69"/>
      <c r="F39" s="92"/>
      <c r="G39" s="70">
        <f t="shared" si="0"/>
        <v>0</v>
      </c>
      <c r="H39" s="45"/>
      <c r="I39" s="45"/>
      <c r="J39" s="68"/>
    </row>
    <row r="40" spans="1:10" s="7" customFormat="1" ht="15" customHeight="1">
      <c r="A40" s="68"/>
      <c r="B40" s="68"/>
      <c r="C40" s="68"/>
      <c r="D40" s="45"/>
      <c r="E40" s="69"/>
      <c r="F40" s="92"/>
      <c r="G40" s="70">
        <f t="shared" si="0"/>
        <v>0</v>
      </c>
      <c r="H40" s="45"/>
      <c r="I40" s="45"/>
      <c r="J40" s="68"/>
    </row>
    <row r="41" spans="1:10" s="7" customFormat="1" ht="15" customHeight="1">
      <c r="A41" s="68"/>
      <c r="B41" s="68"/>
      <c r="C41" s="68"/>
      <c r="D41" s="45"/>
      <c r="E41" s="69"/>
      <c r="F41" s="92"/>
      <c r="G41" s="70">
        <f t="shared" si="0"/>
        <v>0</v>
      </c>
      <c r="H41" s="45"/>
      <c r="I41" s="45"/>
      <c r="J41" s="68"/>
    </row>
    <row r="42" spans="1:10" s="7" customFormat="1" ht="15" customHeight="1">
      <c r="A42" s="68"/>
      <c r="B42" s="68"/>
      <c r="C42" s="68"/>
      <c r="D42" s="45"/>
      <c r="E42" s="69"/>
      <c r="F42" s="92"/>
      <c r="G42" s="70">
        <f t="shared" si="0"/>
        <v>0</v>
      </c>
      <c r="H42" s="45"/>
      <c r="I42" s="45"/>
      <c r="J42" s="68"/>
    </row>
    <row r="43" spans="1:10" s="7" customFormat="1" ht="15" customHeight="1">
      <c r="A43" s="68"/>
      <c r="B43" s="68"/>
      <c r="C43" s="68"/>
      <c r="D43" s="45"/>
      <c r="E43" s="69"/>
      <c r="F43" s="92"/>
      <c r="G43" s="70">
        <f t="shared" si="0"/>
        <v>0</v>
      </c>
      <c r="H43" s="45"/>
      <c r="I43" s="68"/>
      <c r="J43" s="68"/>
    </row>
    <row r="44" spans="1:10" s="7" customFormat="1" ht="15" customHeight="1">
      <c r="A44" s="314" t="s">
        <v>6</v>
      </c>
      <c r="B44" s="314"/>
      <c r="C44" s="314"/>
      <c r="D44" s="45"/>
      <c r="E44" s="69">
        <f>SUM(E4:E43)</f>
        <v>16260</v>
      </c>
      <c r="F44" s="92">
        <f>SUM(F4:F43)</f>
        <v>16260</v>
      </c>
      <c r="G44" s="70">
        <f>E44-F44</f>
        <v>0</v>
      </c>
      <c r="H44" s="45"/>
      <c r="I44" s="45"/>
      <c r="J44" s="68"/>
    </row>
    <row r="45" spans="1:10" s="7" customFormat="1" ht="15" customHeight="1">
      <c r="A45" s="11"/>
      <c r="B45" s="11"/>
      <c r="C45" s="66" t="s">
        <v>7</v>
      </c>
      <c r="D45" s="72">
        <f>E44</f>
        <v>16260</v>
      </c>
      <c r="E45" s="11"/>
      <c r="F45" s="11"/>
      <c r="G45" s="11"/>
      <c r="H45" s="11"/>
      <c r="I45" s="11"/>
      <c r="J45" s="11"/>
    </row>
    <row r="46" spans="1:10" s="7" customFormat="1" ht="54" customHeight="1">
      <c r="A46" s="11"/>
      <c r="B46" s="11"/>
      <c r="C46" s="66" t="s">
        <v>8</v>
      </c>
      <c r="D46" s="72">
        <f>F44</f>
        <v>16260</v>
      </c>
      <c r="E46" s="11" t="s">
        <v>35</v>
      </c>
      <c r="F46" s="330" t="s">
        <v>472</v>
      </c>
      <c r="G46" s="330"/>
      <c r="H46" s="330"/>
      <c r="I46" s="330"/>
      <c r="J46" s="330"/>
    </row>
    <row r="47" spans="1:10" s="7" customFormat="1" ht="15" customHeight="1">
      <c r="A47" s="11"/>
      <c r="B47" s="11"/>
      <c r="C47" s="66" t="s">
        <v>9</v>
      </c>
      <c r="D47" s="72">
        <f>G44</f>
        <v>0</v>
      </c>
      <c r="E47" s="66" t="s">
        <v>111</v>
      </c>
      <c r="F47" s="65" t="s">
        <v>134</v>
      </c>
      <c r="G47" s="11"/>
      <c r="H47" s="65"/>
      <c r="I47" s="11"/>
      <c r="J47" s="11"/>
    </row>
    <row r="48" spans="1:10" s="7" customFormat="1" ht="15" customHeight="1">
      <c r="A48" s="11"/>
      <c r="B48" s="11"/>
      <c r="C48" s="66"/>
      <c r="D48" s="11"/>
      <c r="E48" s="66"/>
      <c r="F48" s="65"/>
      <c r="G48" s="65"/>
      <c r="H48" s="65"/>
      <c r="I48" s="65"/>
      <c r="J48" s="65"/>
    </row>
    <row r="49" spans="1:10" s="7" customFormat="1" ht="15" customHeight="1">
      <c r="A49" s="325" t="s">
        <v>10</v>
      </c>
      <c r="B49" s="325"/>
      <c r="C49" s="325"/>
      <c r="D49" s="11" t="s">
        <v>117</v>
      </c>
      <c r="E49" s="11" t="s">
        <v>11</v>
      </c>
      <c r="F49" s="11" t="s">
        <v>165</v>
      </c>
      <c r="G49" s="65"/>
      <c r="H49" s="65"/>
      <c r="I49" s="65"/>
      <c r="J49" s="65"/>
    </row>
  </sheetData>
  <mergeCells count="13">
    <mergeCell ref="A49:C49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44:C44"/>
    <mergeCell ref="F46:J46"/>
  </mergeCells>
  <phoneticPr fontId="21" type="noConversion"/>
  <pageMargins left="0.7" right="0.7" top="0.75" bottom="0.75" header="0.3" footer="0.3"/>
  <pageSetup orientation="portrait" horizontalDpi="300" verticalDpi="30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/>
  <dimension ref="A1:J30"/>
  <sheetViews>
    <sheetView workbookViewId="0">
      <selection activeCell="F15" sqref="F15"/>
    </sheetView>
  </sheetViews>
  <sheetFormatPr defaultRowHeight="14.25"/>
  <cols>
    <col min="1" max="3" width="4.625" customWidth="1"/>
    <col min="4" max="4" width="27.25" customWidth="1"/>
    <col min="6" max="6" width="13.75" bestFit="1" customWidth="1"/>
    <col min="8" max="8" width="9.5" customWidth="1"/>
    <col min="9" max="9" width="7.5" customWidth="1"/>
    <col min="10" max="10" width="52.62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411</v>
      </c>
      <c r="E2" s="11" t="s">
        <v>39</v>
      </c>
      <c r="F2" s="66"/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68">
        <v>17</v>
      </c>
      <c r="B5" s="68">
        <v>1</v>
      </c>
      <c r="C5" s="68">
        <v>4</v>
      </c>
      <c r="D5" s="45" t="s">
        <v>407</v>
      </c>
      <c r="E5" s="4">
        <v>200</v>
      </c>
      <c r="F5" s="164"/>
      <c r="G5" s="3">
        <f>E5-F5</f>
        <v>200</v>
      </c>
      <c r="H5" s="45"/>
      <c r="I5" s="45"/>
      <c r="J5" s="68" t="s">
        <v>409</v>
      </c>
    </row>
    <row r="6" spans="1:10" s="7" customFormat="1" ht="15" customHeight="1">
      <c r="A6" s="68">
        <v>17</v>
      </c>
      <c r="B6" s="68">
        <v>1</v>
      </c>
      <c r="C6" s="68">
        <v>6</v>
      </c>
      <c r="D6" s="45" t="s">
        <v>413</v>
      </c>
      <c r="E6" s="4"/>
      <c r="F6" s="164">
        <v>200</v>
      </c>
      <c r="G6" s="3">
        <f t="shared" ref="G6:G24" si="0">G5+E6-F6</f>
        <v>0</v>
      </c>
      <c r="H6" s="45"/>
      <c r="I6" s="45"/>
      <c r="J6" s="68"/>
    </row>
    <row r="7" spans="1:10" s="7" customFormat="1" ht="15" customHeight="1">
      <c r="A7" s="68">
        <v>17</v>
      </c>
      <c r="B7" s="68">
        <v>3</v>
      </c>
      <c r="C7" s="68">
        <v>4</v>
      </c>
      <c r="D7" s="45" t="s">
        <v>447</v>
      </c>
      <c r="E7" s="4">
        <v>600</v>
      </c>
      <c r="F7" s="164"/>
      <c r="G7" s="3">
        <f>G6+E7-F7</f>
        <v>600</v>
      </c>
      <c r="H7" s="45"/>
      <c r="I7" s="45"/>
      <c r="J7" s="68"/>
    </row>
    <row r="8" spans="1:10" s="7" customFormat="1" ht="15" customHeight="1">
      <c r="A8" s="68">
        <v>17</v>
      </c>
      <c r="B8" s="68">
        <v>4</v>
      </c>
      <c r="C8" s="68">
        <v>14</v>
      </c>
      <c r="D8" s="45" t="s">
        <v>576</v>
      </c>
      <c r="E8" s="4"/>
      <c r="F8" s="164">
        <v>600</v>
      </c>
      <c r="G8" s="3">
        <f t="shared" si="0"/>
        <v>0</v>
      </c>
      <c r="H8" s="45"/>
      <c r="I8" s="45"/>
      <c r="J8" s="68"/>
    </row>
    <row r="9" spans="1:10" s="7" customFormat="1" ht="15" customHeight="1">
      <c r="A9" s="68">
        <v>17</v>
      </c>
      <c r="B9" s="68">
        <v>8</v>
      </c>
      <c r="C9" s="68">
        <v>12</v>
      </c>
      <c r="D9" s="45" t="s">
        <v>736</v>
      </c>
      <c r="E9" s="4">
        <v>600</v>
      </c>
      <c r="F9" s="164"/>
      <c r="G9" s="3">
        <f t="shared" si="0"/>
        <v>600</v>
      </c>
      <c r="H9" s="45"/>
      <c r="I9" s="45"/>
      <c r="J9" s="68"/>
    </row>
    <row r="10" spans="1:10" s="7" customFormat="1" ht="15" customHeight="1">
      <c r="A10" s="68">
        <v>17</v>
      </c>
      <c r="B10" s="68">
        <v>9</v>
      </c>
      <c r="C10" s="68">
        <v>30</v>
      </c>
      <c r="D10" s="45" t="s">
        <v>837</v>
      </c>
      <c r="E10" s="4"/>
      <c r="F10" s="164">
        <v>600</v>
      </c>
      <c r="G10" s="3">
        <f t="shared" si="0"/>
        <v>0</v>
      </c>
      <c r="H10" s="45"/>
      <c r="I10" s="45"/>
      <c r="J10" s="45" t="s">
        <v>780</v>
      </c>
    </row>
    <row r="11" spans="1:10" s="7" customFormat="1" ht="15" customHeight="1">
      <c r="A11" s="68"/>
      <c r="B11" s="68"/>
      <c r="C11" s="68"/>
      <c r="D11" s="45"/>
      <c r="E11" s="4"/>
      <c r="F11" s="164"/>
      <c r="G11" s="3">
        <f t="shared" si="0"/>
        <v>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4"/>
      <c r="F12" s="164"/>
      <c r="G12" s="3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4"/>
      <c r="F13" s="164"/>
      <c r="G13" s="3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4"/>
      <c r="F14" s="164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4"/>
      <c r="F15" s="164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4"/>
      <c r="F16" s="164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4"/>
      <c r="F17" s="164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4"/>
      <c r="F18" s="164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4"/>
      <c r="F19" s="164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4"/>
      <c r="F20" s="164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4"/>
      <c r="F21" s="164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4"/>
      <c r="F22" s="164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4"/>
      <c r="F23" s="164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4"/>
      <c r="F24" s="164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4">
        <f>SUM(E4:E24)</f>
        <v>1400</v>
      </c>
      <c r="F25" s="164">
        <f>SUM(F4:F24)</f>
        <v>1400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1400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6" t="s">
        <v>8</v>
      </c>
      <c r="D27" s="72">
        <f>F25</f>
        <v>1400</v>
      </c>
      <c r="E27" s="11" t="s">
        <v>35</v>
      </c>
      <c r="F27" s="65" t="s">
        <v>412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408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113</v>
      </c>
      <c r="E30" s="11" t="s">
        <v>11</v>
      </c>
      <c r="F30" s="11" t="s">
        <v>117</v>
      </c>
      <c r="G30" s="65"/>
      <c r="H30" s="65"/>
      <c r="I30" s="65"/>
      <c r="J30" s="65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1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/>
  <dimension ref="A1:J30"/>
  <sheetViews>
    <sheetView workbookViewId="0">
      <selection sqref="A1:J1"/>
    </sheetView>
  </sheetViews>
  <sheetFormatPr defaultRowHeight="14.25"/>
  <cols>
    <col min="1" max="3" width="3.375" customWidth="1"/>
    <col min="4" max="4" width="28.75" customWidth="1"/>
    <col min="6" max="6" width="12.75" customWidth="1"/>
    <col min="8" max="8" width="12.625" customWidth="1"/>
    <col min="10" max="10" width="54.87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415</v>
      </c>
      <c r="E2" s="11" t="s">
        <v>39</v>
      </c>
      <c r="F2" s="66"/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68">
        <v>17</v>
      </c>
      <c r="B5" s="68">
        <v>1</v>
      </c>
      <c r="C5" s="68">
        <v>16</v>
      </c>
      <c r="D5" s="45" t="s">
        <v>421</v>
      </c>
      <c r="E5" s="69">
        <v>400</v>
      </c>
      <c r="F5" s="92"/>
      <c r="G5" s="70">
        <f>E5-F5</f>
        <v>400</v>
      </c>
      <c r="H5" s="45" t="s">
        <v>186</v>
      </c>
      <c r="I5" s="45"/>
      <c r="J5" s="68" t="s">
        <v>422</v>
      </c>
    </row>
    <row r="6" spans="1:10" s="7" customFormat="1" ht="15" customHeight="1">
      <c r="A6" s="68">
        <v>17</v>
      </c>
      <c r="B6" s="68">
        <v>1</v>
      </c>
      <c r="C6" s="68">
        <v>20</v>
      </c>
      <c r="D6" s="45" t="s">
        <v>424</v>
      </c>
      <c r="E6" s="69"/>
      <c r="F6" s="92">
        <v>400</v>
      </c>
      <c r="G6" s="70">
        <f t="shared" ref="G6:G24" si="0">G5+E6-F6</f>
        <v>0</v>
      </c>
      <c r="H6" s="45"/>
      <c r="I6" s="45"/>
      <c r="J6" s="68"/>
    </row>
    <row r="7" spans="1:10" s="7" customFormat="1" ht="15" customHeight="1">
      <c r="A7" s="68">
        <v>17</v>
      </c>
      <c r="B7" s="68">
        <v>2</v>
      </c>
      <c r="C7" s="68">
        <v>19</v>
      </c>
      <c r="D7" s="45" t="s">
        <v>426</v>
      </c>
      <c r="E7" s="69">
        <v>400</v>
      </c>
      <c r="F7" s="92"/>
      <c r="G7" s="70">
        <f>G6+E7-F7</f>
        <v>400</v>
      </c>
      <c r="H7" s="45" t="s">
        <v>186</v>
      </c>
      <c r="I7" s="45"/>
      <c r="J7" s="68"/>
    </row>
    <row r="8" spans="1:10" s="7" customFormat="1" ht="15" customHeight="1">
      <c r="A8" s="68">
        <v>17</v>
      </c>
      <c r="B8" s="68">
        <v>3</v>
      </c>
      <c r="C8" s="68">
        <v>4</v>
      </c>
      <c r="D8" s="45" t="s">
        <v>689</v>
      </c>
      <c r="E8" s="69">
        <v>2400</v>
      </c>
      <c r="F8" s="92"/>
      <c r="G8" s="70">
        <f t="shared" si="0"/>
        <v>2800</v>
      </c>
      <c r="H8" s="45"/>
      <c r="I8" s="45"/>
      <c r="J8" s="68"/>
    </row>
    <row r="9" spans="1:10" s="7" customFormat="1" ht="15" customHeight="1">
      <c r="A9" s="68">
        <v>17</v>
      </c>
      <c r="B9" s="68">
        <v>4</v>
      </c>
      <c r="C9" s="68">
        <v>14</v>
      </c>
      <c r="D9" s="45" t="s">
        <v>578</v>
      </c>
      <c r="E9" s="69"/>
      <c r="F9" s="92">
        <v>2400</v>
      </c>
      <c r="G9" s="70">
        <f t="shared" si="0"/>
        <v>400</v>
      </c>
      <c r="H9" s="45"/>
      <c r="I9" s="45"/>
      <c r="J9" s="68"/>
    </row>
    <row r="10" spans="1:10" s="7" customFormat="1" ht="15" customHeight="1">
      <c r="A10" s="68">
        <v>17</v>
      </c>
      <c r="B10" s="68">
        <v>8</v>
      </c>
      <c r="C10" s="68">
        <v>16</v>
      </c>
      <c r="D10" s="45" t="s">
        <v>737</v>
      </c>
      <c r="E10" s="69">
        <v>2000</v>
      </c>
      <c r="F10" s="128"/>
      <c r="G10" s="70">
        <f t="shared" si="0"/>
        <v>2400</v>
      </c>
      <c r="H10" s="45" t="s">
        <v>690</v>
      </c>
      <c r="I10" s="45"/>
      <c r="J10" s="68"/>
    </row>
    <row r="11" spans="1:10" s="7" customFormat="1" ht="15" customHeight="1">
      <c r="A11" s="68">
        <v>17</v>
      </c>
      <c r="B11" s="68">
        <v>9</v>
      </c>
      <c r="C11" s="68">
        <v>30</v>
      </c>
      <c r="D11" s="45" t="s">
        <v>838</v>
      </c>
      <c r="E11" s="69"/>
      <c r="F11" s="92">
        <v>2400</v>
      </c>
      <c r="G11" s="70">
        <f t="shared" si="0"/>
        <v>0</v>
      </c>
      <c r="H11" s="68"/>
      <c r="I11" s="45"/>
      <c r="J11" s="45" t="s">
        <v>780</v>
      </c>
    </row>
    <row r="12" spans="1:10" s="7" customFormat="1" ht="15" customHeight="1">
      <c r="A12" s="68"/>
      <c r="B12" s="68"/>
      <c r="C12" s="68"/>
      <c r="D12" s="45"/>
      <c r="E12" s="69"/>
      <c r="F12" s="92"/>
      <c r="G12" s="70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69"/>
      <c r="F13" s="92"/>
      <c r="G13" s="70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69"/>
      <c r="F14" s="92"/>
      <c r="G14" s="70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69"/>
      <c r="F15" s="92"/>
      <c r="G15" s="70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69"/>
      <c r="F16" s="92"/>
      <c r="G16" s="70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69"/>
      <c r="F17" s="92"/>
      <c r="G17" s="70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69"/>
      <c r="F18" s="92"/>
      <c r="G18" s="70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69"/>
      <c r="F19" s="92"/>
      <c r="G19" s="70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69"/>
      <c r="F20" s="92"/>
      <c r="G20" s="70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69"/>
      <c r="F21" s="92"/>
      <c r="G21" s="70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69"/>
      <c r="F22" s="92"/>
      <c r="G22" s="70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69"/>
      <c r="F23" s="92"/>
      <c r="G23" s="70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69"/>
      <c r="F24" s="92"/>
      <c r="G24" s="70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69">
        <f>SUM(E4:E24)</f>
        <v>5200</v>
      </c>
      <c r="F25" s="92">
        <f>SUM(F4:F24)</f>
        <v>5200</v>
      </c>
      <c r="G25" s="70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5200</v>
      </c>
      <c r="E26" s="11"/>
      <c r="F26" s="11"/>
      <c r="G26" s="11"/>
      <c r="H26" s="11"/>
      <c r="I26" s="11"/>
      <c r="J26" s="11"/>
    </row>
    <row r="27" spans="1:10" s="7" customFormat="1" ht="60" customHeight="1">
      <c r="A27" s="11"/>
      <c r="B27" s="11"/>
      <c r="C27" s="66" t="s">
        <v>8</v>
      </c>
      <c r="D27" s="72">
        <f>F25</f>
        <v>5200</v>
      </c>
      <c r="E27" s="11" t="s">
        <v>35</v>
      </c>
      <c r="F27" s="65" t="s">
        <v>577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416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417</v>
      </c>
      <c r="E30" s="11" t="s">
        <v>11</v>
      </c>
      <c r="F30" s="11" t="s">
        <v>417</v>
      </c>
      <c r="G30" s="65"/>
      <c r="H30" s="65"/>
      <c r="I30" s="65"/>
      <c r="J30" s="65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1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/>
  <dimension ref="A1:J30"/>
  <sheetViews>
    <sheetView workbookViewId="0">
      <selection activeCell="F8" sqref="F8"/>
    </sheetView>
  </sheetViews>
  <sheetFormatPr defaultRowHeight="14.25"/>
  <cols>
    <col min="1" max="3" width="3.75" customWidth="1"/>
    <col min="4" max="4" width="25.5" customWidth="1"/>
    <col min="5" max="5" width="11" customWidth="1"/>
    <col min="6" max="6" width="12.75" customWidth="1"/>
    <col min="8" max="8" width="8" customWidth="1"/>
    <col min="9" max="9" width="7.25" customWidth="1"/>
    <col min="10" max="10" width="52.37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663</v>
      </c>
      <c r="E2" s="11" t="s">
        <v>39</v>
      </c>
      <c r="F2" s="66"/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68">
        <v>17</v>
      </c>
      <c r="B5" s="68">
        <v>2</v>
      </c>
      <c r="C5" s="68">
        <v>19</v>
      </c>
      <c r="D5" s="45" t="s">
        <v>667</v>
      </c>
      <c r="E5" s="69">
        <v>600</v>
      </c>
      <c r="F5" s="92">
        <v>0</v>
      </c>
      <c r="G5" s="70">
        <f>E5-F5</f>
        <v>600</v>
      </c>
      <c r="H5" s="45" t="s">
        <v>186</v>
      </c>
      <c r="I5" s="45"/>
      <c r="J5" s="68" t="s">
        <v>428</v>
      </c>
    </row>
    <row r="6" spans="1:10" s="7" customFormat="1" ht="15" customHeight="1">
      <c r="A6" s="68">
        <v>17</v>
      </c>
      <c r="B6" s="68">
        <v>4</v>
      </c>
      <c r="C6" s="68">
        <v>14</v>
      </c>
      <c r="D6" s="45" t="s">
        <v>579</v>
      </c>
      <c r="E6" s="69"/>
      <c r="F6" s="92">
        <v>600</v>
      </c>
      <c r="G6" s="70">
        <f t="shared" ref="G6:G24" si="0">G5+E6-F6</f>
        <v>0</v>
      </c>
      <c r="H6" s="45"/>
      <c r="I6" s="45"/>
      <c r="J6" s="68"/>
    </row>
    <row r="7" spans="1:10" s="7" customFormat="1" ht="15" customHeight="1">
      <c r="A7" s="68">
        <v>17</v>
      </c>
      <c r="B7" s="68">
        <v>8</v>
      </c>
      <c r="C7" s="68">
        <v>10</v>
      </c>
      <c r="D7" s="45" t="s">
        <v>738</v>
      </c>
      <c r="E7" s="69">
        <v>600</v>
      </c>
      <c r="F7" s="92"/>
      <c r="G7" s="70">
        <f>G6+E7-F7</f>
        <v>600</v>
      </c>
      <c r="H7" s="45" t="s">
        <v>668</v>
      </c>
      <c r="I7" s="45"/>
      <c r="J7" s="68" t="s">
        <v>669</v>
      </c>
    </row>
    <row r="8" spans="1:10" s="7" customFormat="1" ht="15" customHeight="1">
      <c r="A8" s="68">
        <v>17</v>
      </c>
      <c r="B8" s="68">
        <v>9</v>
      </c>
      <c r="C8" s="68">
        <v>30</v>
      </c>
      <c r="D8" s="45" t="s">
        <v>839</v>
      </c>
      <c r="E8" s="69"/>
      <c r="F8" s="92">
        <v>600</v>
      </c>
      <c r="G8" s="70">
        <f t="shared" si="0"/>
        <v>0</v>
      </c>
      <c r="H8" s="45"/>
      <c r="I8" s="45"/>
      <c r="J8" s="45" t="s">
        <v>780</v>
      </c>
    </row>
    <row r="9" spans="1:10" s="7" customFormat="1" ht="15" customHeight="1">
      <c r="A9" s="68"/>
      <c r="B9" s="68"/>
      <c r="C9" s="68"/>
      <c r="D9" s="45"/>
      <c r="E9" s="69"/>
      <c r="F9" s="92"/>
      <c r="G9" s="70">
        <f t="shared" si="0"/>
        <v>0</v>
      </c>
      <c r="H9" s="45"/>
      <c r="I9" s="45"/>
      <c r="J9" s="68"/>
    </row>
    <row r="10" spans="1:10" s="7" customFormat="1" ht="15" customHeight="1">
      <c r="A10" s="68"/>
      <c r="B10" s="68"/>
      <c r="C10" s="68"/>
      <c r="D10" s="45"/>
      <c r="E10" s="69"/>
      <c r="F10" s="128"/>
      <c r="G10" s="70">
        <f t="shared" si="0"/>
        <v>0</v>
      </c>
      <c r="H10" s="45"/>
      <c r="I10" s="45"/>
      <c r="J10" s="68"/>
    </row>
    <row r="11" spans="1:10" s="7" customFormat="1" ht="15" customHeight="1">
      <c r="A11" s="68"/>
      <c r="B11" s="68"/>
      <c r="C11" s="68"/>
      <c r="D11" s="45"/>
      <c r="E11" s="69"/>
      <c r="F11" s="92"/>
      <c r="G11" s="70">
        <f t="shared" si="0"/>
        <v>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69"/>
      <c r="F12" s="92"/>
      <c r="G12" s="70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69"/>
      <c r="F13" s="92"/>
      <c r="G13" s="70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69"/>
      <c r="F14" s="92"/>
      <c r="G14" s="70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69"/>
      <c r="F15" s="92"/>
      <c r="G15" s="70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69"/>
      <c r="F16" s="92"/>
      <c r="G16" s="70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69"/>
      <c r="F17" s="92"/>
      <c r="G17" s="70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69"/>
      <c r="F18" s="92"/>
      <c r="G18" s="70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69"/>
      <c r="F19" s="92"/>
      <c r="G19" s="70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69"/>
      <c r="F20" s="92"/>
      <c r="G20" s="70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69"/>
      <c r="F21" s="92"/>
      <c r="G21" s="70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69"/>
      <c r="F22" s="92"/>
      <c r="G22" s="70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69"/>
      <c r="F23" s="92"/>
      <c r="G23" s="70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69"/>
      <c r="F24" s="92"/>
      <c r="G24" s="70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69">
        <f>SUM(E4:E24)</f>
        <v>1200</v>
      </c>
      <c r="F25" s="92">
        <f>SUM(F4:F24)</f>
        <v>1200</v>
      </c>
      <c r="G25" s="70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1200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6" t="s">
        <v>8</v>
      </c>
      <c r="D27" s="72">
        <f>F25</f>
        <v>1200</v>
      </c>
      <c r="E27" s="11" t="s">
        <v>35</v>
      </c>
      <c r="F27" s="65" t="s">
        <v>427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431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430</v>
      </c>
      <c r="E30" s="11" t="s">
        <v>11</v>
      </c>
      <c r="F30" s="11" t="s">
        <v>429</v>
      </c>
      <c r="G30" s="65"/>
      <c r="H30" s="65"/>
      <c r="I30" s="65"/>
      <c r="J30" s="65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1" type="noConversion"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/>
  <dimension ref="A1:J30"/>
  <sheetViews>
    <sheetView workbookViewId="0">
      <selection activeCell="D7" sqref="D7"/>
    </sheetView>
  </sheetViews>
  <sheetFormatPr defaultRowHeight="14.25"/>
  <cols>
    <col min="1" max="3" width="3.75" customWidth="1"/>
    <col min="4" max="4" width="30.25" customWidth="1"/>
    <col min="6" max="6" width="14.5" style="122" customWidth="1"/>
    <col min="8" max="8" width="8.125" customWidth="1"/>
    <col min="9" max="9" width="6.5" customWidth="1"/>
    <col min="10" max="10" width="53.7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475</v>
      </c>
      <c r="E2" s="11" t="s">
        <v>39</v>
      </c>
      <c r="F2" s="275"/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68">
        <v>17</v>
      </c>
      <c r="B5" s="68">
        <v>3</v>
      </c>
      <c r="C5" s="68">
        <v>29</v>
      </c>
      <c r="D5" s="45" t="s">
        <v>480</v>
      </c>
      <c r="E5" s="4">
        <v>2400</v>
      </c>
      <c r="F5" s="164"/>
      <c r="G5" s="3">
        <f>E5-F5</f>
        <v>2400</v>
      </c>
      <c r="H5" s="45" t="s">
        <v>186</v>
      </c>
      <c r="I5" s="45"/>
      <c r="J5" s="68" t="s">
        <v>477</v>
      </c>
    </row>
    <row r="6" spans="1:10" s="7" customFormat="1" ht="15" customHeight="1">
      <c r="A6" s="68">
        <v>17</v>
      </c>
      <c r="B6" s="68">
        <v>4</v>
      </c>
      <c r="C6" s="68">
        <v>14</v>
      </c>
      <c r="D6" s="45" t="s">
        <v>580</v>
      </c>
      <c r="E6" s="4"/>
      <c r="F6" s="164">
        <v>1200</v>
      </c>
      <c r="G6" s="3">
        <f t="shared" ref="G6:G24" si="0">G5+E6-F6</f>
        <v>1200</v>
      </c>
      <c r="H6" s="45"/>
      <c r="I6" s="45"/>
      <c r="J6" s="68"/>
    </row>
    <row r="7" spans="1:10" s="7" customFormat="1" ht="15" customHeight="1">
      <c r="A7" s="68">
        <v>17</v>
      </c>
      <c r="B7" s="68">
        <v>9</v>
      </c>
      <c r="C7" s="68">
        <v>30</v>
      </c>
      <c r="D7" s="45" t="s">
        <v>840</v>
      </c>
      <c r="E7" s="4"/>
      <c r="F7" s="164">
        <v>1200</v>
      </c>
      <c r="G7" s="3">
        <f>G6+E7-F7</f>
        <v>0</v>
      </c>
      <c r="H7" s="45"/>
      <c r="I7" s="45"/>
      <c r="J7" s="45" t="s">
        <v>780</v>
      </c>
    </row>
    <row r="8" spans="1:10" s="7" customFormat="1" ht="15" customHeight="1">
      <c r="A8" s="68"/>
      <c r="B8" s="68"/>
      <c r="C8" s="68"/>
      <c r="D8" s="45"/>
      <c r="E8" s="4"/>
      <c r="F8" s="164"/>
      <c r="G8" s="3">
        <f t="shared" si="0"/>
        <v>0</v>
      </c>
      <c r="H8" s="45"/>
      <c r="I8" s="45"/>
      <c r="J8" s="68"/>
    </row>
    <row r="9" spans="1:10" s="7" customFormat="1" ht="15" customHeight="1">
      <c r="A9" s="68"/>
      <c r="B9" s="68"/>
      <c r="C9" s="68"/>
      <c r="D9" s="45"/>
      <c r="E9" s="4"/>
      <c r="F9" s="164"/>
      <c r="G9" s="3">
        <f t="shared" si="0"/>
        <v>0</v>
      </c>
      <c r="H9" s="45"/>
      <c r="I9" s="45"/>
      <c r="J9" s="68"/>
    </row>
    <row r="10" spans="1:10" s="7" customFormat="1" ht="15" customHeight="1">
      <c r="A10" s="68"/>
      <c r="B10" s="68"/>
      <c r="C10" s="68"/>
      <c r="D10" s="45"/>
      <c r="E10" s="4"/>
      <c r="F10" s="84"/>
      <c r="G10" s="3">
        <f t="shared" si="0"/>
        <v>0</v>
      </c>
      <c r="H10" s="45"/>
      <c r="I10" s="45"/>
      <c r="J10" s="68"/>
    </row>
    <row r="11" spans="1:10" s="7" customFormat="1" ht="15" customHeight="1">
      <c r="A11" s="68"/>
      <c r="B11" s="68"/>
      <c r="C11" s="68"/>
      <c r="D11" s="45"/>
      <c r="E11" s="4"/>
      <c r="F11" s="164"/>
      <c r="G11" s="3">
        <f t="shared" si="0"/>
        <v>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4"/>
      <c r="F12" s="164"/>
      <c r="G12" s="3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4"/>
      <c r="F13" s="164"/>
      <c r="G13" s="3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4"/>
      <c r="F14" s="164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4"/>
      <c r="F15" s="164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4"/>
      <c r="F16" s="164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4"/>
      <c r="F17" s="164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4"/>
      <c r="F18" s="164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4"/>
      <c r="F19" s="164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4"/>
      <c r="F20" s="164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4"/>
      <c r="F21" s="164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4"/>
      <c r="F22" s="164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4"/>
      <c r="F23" s="164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4"/>
      <c r="F24" s="164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4">
        <f>SUM(E4:E24)</f>
        <v>2400</v>
      </c>
      <c r="F25" s="164">
        <f>SUM(F4:F24)</f>
        <v>2400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2400</v>
      </c>
      <c r="E26" s="11"/>
      <c r="F26" s="120"/>
      <c r="G26" s="11"/>
      <c r="H26" s="11"/>
      <c r="I26" s="11"/>
      <c r="J26" s="11"/>
    </row>
    <row r="27" spans="1:10" s="7" customFormat="1" ht="32.25" customHeight="1">
      <c r="A27" s="11"/>
      <c r="B27" s="11"/>
      <c r="C27" s="66" t="s">
        <v>8</v>
      </c>
      <c r="D27" s="72">
        <f>F25</f>
        <v>2400</v>
      </c>
      <c r="E27" s="11" t="s">
        <v>35</v>
      </c>
      <c r="F27" s="271" t="s">
        <v>476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271" t="s">
        <v>160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271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165</v>
      </c>
      <c r="E30" s="11" t="s">
        <v>11</v>
      </c>
      <c r="F30" s="264" t="s">
        <v>117</v>
      </c>
      <c r="G30" s="65"/>
      <c r="H30" s="65"/>
      <c r="I30" s="65"/>
      <c r="J30" s="65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1" type="noConversion"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/>
  <dimension ref="A1:J30"/>
  <sheetViews>
    <sheetView workbookViewId="0">
      <selection sqref="A1:J1"/>
    </sheetView>
  </sheetViews>
  <sheetFormatPr defaultRowHeight="14.25"/>
  <cols>
    <col min="1" max="3" width="3.625" customWidth="1"/>
    <col min="4" max="4" width="23.875" customWidth="1"/>
    <col min="5" max="5" width="10.125" customWidth="1"/>
    <col min="6" max="6" width="13.625" customWidth="1"/>
    <col min="8" max="8" width="8.125" customWidth="1"/>
    <col min="9" max="9" width="7" customWidth="1"/>
    <col min="10" max="10" width="53.12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514</v>
      </c>
      <c r="E2" s="11" t="s">
        <v>39</v>
      </c>
      <c r="F2" s="66"/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68">
        <v>17</v>
      </c>
      <c r="B5" s="68">
        <v>4</v>
      </c>
      <c r="C5" s="68">
        <v>11</v>
      </c>
      <c r="D5" s="45" t="s">
        <v>761</v>
      </c>
      <c r="E5" s="4">
        <v>300</v>
      </c>
      <c r="F5" s="164"/>
      <c r="G5" s="3">
        <f>E5-F5</f>
        <v>300</v>
      </c>
      <c r="H5" s="45" t="s">
        <v>186</v>
      </c>
      <c r="I5" s="45"/>
      <c r="J5" s="68" t="s">
        <v>517</v>
      </c>
    </row>
    <row r="6" spans="1:10" s="7" customFormat="1" ht="15" customHeight="1">
      <c r="A6" s="68">
        <v>17</v>
      </c>
      <c r="B6" s="68">
        <v>4</v>
      </c>
      <c r="C6" s="68">
        <v>14</v>
      </c>
      <c r="D6" s="45" t="s">
        <v>581</v>
      </c>
      <c r="E6" s="4"/>
      <c r="F6" s="164">
        <v>300</v>
      </c>
      <c r="G6" s="3">
        <f t="shared" ref="G6:G24" si="0">G5+E6-F6</f>
        <v>0</v>
      </c>
      <c r="H6" s="45"/>
      <c r="I6" s="45"/>
      <c r="J6" s="68"/>
    </row>
    <row r="7" spans="1:10" s="7" customFormat="1" ht="15" customHeight="1">
      <c r="A7" s="68">
        <v>17</v>
      </c>
      <c r="B7" s="68">
        <v>9</v>
      </c>
      <c r="C7" s="68">
        <v>19</v>
      </c>
      <c r="D7" s="45" t="s">
        <v>762</v>
      </c>
      <c r="E7" s="4">
        <v>300</v>
      </c>
      <c r="F7" s="164"/>
      <c r="G7" s="3">
        <f>G6+E7-F7</f>
        <v>300</v>
      </c>
      <c r="H7" s="45"/>
      <c r="I7" s="45"/>
      <c r="J7" s="68"/>
    </row>
    <row r="8" spans="1:10" s="7" customFormat="1" ht="15" customHeight="1">
      <c r="A8" s="68">
        <v>17</v>
      </c>
      <c r="B8" s="68">
        <v>9</v>
      </c>
      <c r="C8" s="68">
        <v>30</v>
      </c>
      <c r="D8" s="45" t="s">
        <v>841</v>
      </c>
      <c r="E8" s="4"/>
      <c r="F8" s="164">
        <v>300</v>
      </c>
      <c r="G8" s="3">
        <f t="shared" si="0"/>
        <v>0</v>
      </c>
      <c r="H8" s="45"/>
      <c r="I8" s="45"/>
      <c r="J8" s="45" t="s">
        <v>780</v>
      </c>
    </row>
    <row r="9" spans="1:10" s="7" customFormat="1" ht="15" customHeight="1">
      <c r="A9" s="68"/>
      <c r="B9" s="68"/>
      <c r="C9" s="68"/>
      <c r="D9" s="45"/>
      <c r="E9" s="4"/>
      <c r="F9" s="164"/>
      <c r="G9" s="3">
        <f t="shared" si="0"/>
        <v>0</v>
      </c>
      <c r="H9" s="45"/>
      <c r="I9" s="45"/>
      <c r="J9" s="68"/>
    </row>
    <row r="10" spans="1:10" s="7" customFormat="1" ht="15" customHeight="1">
      <c r="A10" s="68"/>
      <c r="B10" s="68"/>
      <c r="C10" s="68"/>
      <c r="D10" s="45"/>
      <c r="E10" s="4"/>
      <c r="F10" s="84"/>
      <c r="G10" s="3">
        <f t="shared" si="0"/>
        <v>0</v>
      </c>
      <c r="H10" s="45"/>
      <c r="I10" s="45"/>
      <c r="J10" s="68"/>
    </row>
    <row r="11" spans="1:10" s="7" customFormat="1" ht="15" customHeight="1">
      <c r="A11" s="68"/>
      <c r="B11" s="68"/>
      <c r="C11" s="68"/>
      <c r="D11" s="45"/>
      <c r="E11" s="4"/>
      <c r="F11" s="164"/>
      <c r="G11" s="3">
        <f t="shared" si="0"/>
        <v>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4"/>
      <c r="F12" s="164"/>
      <c r="G12" s="3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4"/>
      <c r="F13" s="164"/>
      <c r="G13" s="3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4"/>
      <c r="F14" s="164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4"/>
      <c r="F15" s="164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4"/>
      <c r="F16" s="164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4"/>
      <c r="F17" s="164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4"/>
      <c r="F18" s="164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4"/>
      <c r="F19" s="164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4"/>
      <c r="F20" s="164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4"/>
      <c r="F21" s="164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4"/>
      <c r="F22" s="164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4"/>
      <c r="F23" s="164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4"/>
      <c r="F24" s="164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4">
        <f>SUM(E4:E24)</f>
        <v>600</v>
      </c>
      <c r="F25" s="164">
        <f>SUM(F4:F24)</f>
        <v>600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600</v>
      </c>
      <c r="E26" s="11"/>
      <c r="F26" s="11"/>
      <c r="G26" s="11"/>
      <c r="H26" s="11"/>
      <c r="I26" s="11"/>
      <c r="J26" s="11"/>
    </row>
    <row r="27" spans="1:10" s="7" customFormat="1" ht="30.75" customHeight="1">
      <c r="A27" s="11"/>
      <c r="B27" s="11"/>
      <c r="C27" s="66" t="s">
        <v>8</v>
      </c>
      <c r="D27" s="72">
        <f>F25</f>
        <v>600</v>
      </c>
      <c r="E27" s="11" t="s">
        <v>35</v>
      </c>
      <c r="F27" s="65" t="s">
        <v>515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199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165</v>
      </c>
      <c r="E30" s="11" t="s">
        <v>11</v>
      </c>
      <c r="F30" s="11" t="s">
        <v>165</v>
      </c>
      <c r="G30" s="65"/>
      <c r="H30" s="65"/>
      <c r="I30" s="65"/>
      <c r="J30" s="65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1" type="noConversion"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/>
  <dimension ref="A1:J30"/>
  <sheetViews>
    <sheetView workbookViewId="0">
      <selection activeCell="F8" sqref="F8"/>
    </sheetView>
  </sheetViews>
  <sheetFormatPr defaultRowHeight="14.25"/>
  <cols>
    <col min="1" max="3" width="4.5" customWidth="1"/>
    <col min="4" max="4" width="21.875" customWidth="1"/>
    <col min="5" max="5" width="14.75" customWidth="1"/>
    <col min="6" max="6" width="14.875" customWidth="1"/>
    <col min="8" max="8" width="8" customWidth="1"/>
    <col min="9" max="9" width="6.5" customWidth="1"/>
    <col min="10" max="10" width="56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513</v>
      </c>
      <c r="E2" s="11" t="s">
        <v>39</v>
      </c>
      <c r="F2" s="66"/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68">
        <v>17</v>
      </c>
      <c r="B5" s="68">
        <v>4</v>
      </c>
      <c r="C5" s="68">
        <v>11</v>
      </c>
      <c r="D5" s="45" t="s">
        <v>516</v>
      </c>
      <c r="E5" s="4">
        <v>300</v>
      </c>
      <c r="F5" s="164"/>
      <c r="G5" s="3">
        <f>E5-F5</f>
        <v>300</v>
      </c>
      <c r="H5" s="45" t="s">
        <v>186</v>
      </c>
      <c r="I5" s="45"/>
      <c r="J5" s="68" t="s">
        <v>517</v>
      </c>
    </row>
    <row r="6" spans="1:10" s="7" customFormat="1" ht="15" customHeight="1">
      <c r="A6" s="68">
        <v>17</v>
      </c>
      <c r="B6" s="68">
        <v>4</v>
      </c>
      <c r="C6" s="68">
        <v>14</v>
      </c>
      <c r="D6" s="45" t="s">
        <v>582</v>
      </c>
      <c r="E6" s="4"/>
      <c r="F6" s="164">
        <v>300</v>
      </c>
      <c r="G6" s="3">
        <f t="shared" ref="G6:G24" si="0">G5+E6-F6</f>
        <v>0</v>
      </c>
      <c r="H6" s="45"/>
      <c r="I6" s="45"/>
      <c r="J6" s="68"/>
    </row>
    <row r="7" spans="1:10" s="7" customFormat="1" ht="15" customHeight="1">
      <c r="A7" s="68">
        <v>17</v>
      </c>
      <c r="B7" s="68">
        <v>9</v>
      </c>
      <c r="C7" s="68">
        <v>19</v>
      </c>
      <c r="D7" s="45" t="s">
        <v>763</v>
      </c>
      <c r="E7" s="4">
        <v>300</v>
      </c>
      <c r="F7" s="164"/>
      <c r="G7" s="3">
        <f>G6+E7-F7</f>
        <v>300</v>
      </c>
      <c r="H7" s="45"/>
      <c r="I7" s="45"/>
      <c r="J7" s="68"/>
    </row>
    <row r="8" spans="1:10" s="7" customFormat="1" ht="15" customHeight="1">
      <c r="A8" s="68">
        <v>17</v>
      </c>
      <c r="B8" s="68">
        <v>9</v>
      </c>
      <c r="C8" s="68">
        <v>30</v>
      </c>
      <c r="D8" s="45" t="s">
        <v>842</v>
      </c>
      <c r="E8" s="4"/>
      <c r="F8" s="164">
        <v>300</v>
      </c>
      <c r="G8" s="3">
        <f t="shared" si="0"/>
        <v>0</v>
      </c>
      <c r="H8" s="45"/>
      <c r="I8" s="45"/>
      <c r="J8" s="45" t="s">
        <v>780</v>
      </c>
    </row>
    <row r="9" spans="1:10" s="7" customFormat="1" ht="15" customHeight="1">
      <c r="A9" s="68"/>
      <c r="B9" s="68"/>
      <c r="C9" s="68"/>
      <c r="D9" s="45"/>
      <c r="E9" s="4"/>
      <c r="F9" s="164"/>
      <c r="G9" s="3">
        <f t="shared" si="0"/>
        <v>0</v>
      </c>
      <c r="H9" s="45"/>
      <c r="I9" s="45"/>
      <c r="J9" s="68"/>
    </row>
    <row r="10" spans="1:10" s="7" customFormat="1" ht="15" customHeight="1">
      <c r="A10" s="68"/>
      <c r="B10" s="68"/>
      <c r="C10" s="68"/>
      <c r="D10" s="45"/>
      <c r="E10" s="4"/>
      <c r="F10" s="84"/>
      <c r="G10" s="3">
        <f t="shared" si="0"/>
        <v>0</v>
      </c>
      <c r="H10" s="45"/>
      <c r="I10" s="45"/>
      <c r="J10" s="68"/>
    </row>
    <row r="11" spans="1:10" s="7" customFormat="1" ht="15" customHeight="1">
      <c r="A11" s="68"/>
      <c r="B11" s="68"/>
      <c r="C11" s="68"/>
      <c r="D11" s="45"/>
      <c r="E11" s="4"/>
      <c r="F11" s="164"/>
      <c r="G11" s="3">
        <f t="shared" si="0"/>
        <v>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4"/>
      <c r="F12" s="164"/>
      <c r="G12" s="3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4"/>
      <c r="F13" s="164"/>
      <c r="G13" s="3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4"/>
      <c r="F14" s="164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4"/>
      <c r="F15" s="164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4"/>
      <c r="F16" s="164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4"/>
      <c r="F17" s="164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4"/>
      <c r="F18" s="164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4"/>
      <c r="F19" s="164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4"/>
      <c r="F20" s="164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4"/>
      <c r="F21" s="164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4"/>
      <c r="F22" s="164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4"/>
      <c r="F23" s="164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4"/>
      <c r="F24" s="164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4">
        <f>SUM(E4:E24)</f>
        <v>600</v>
      </c>
      <c r="F25" s="164">
        <f>SUM(F4:F24)</f>
        <v>600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600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6" t="s">
        <v>8</v>
      </c>
      <c r="D27" s="72">
        <f>F25</f>
        <v>600</v>
      </c>
      <c r="E27" s="11" t="s">
        <v>35</v>
      </c>
      <c r="F27" s="65" t="s">
        <v>512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199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165</v>
      </c>
      <c r="E30" s="11" t="s">
        <v>11</v>
      </c>
      <c r="F30" s="11" t="s">
        <v>165</v>
      </c>
      <c r="G30" s="65"/>
      <c r="H30" s="65"/>
      <c r="I30" s="65"/>
      <c r="J30" s="65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33"/>
  <sheetViews>
    <sheetView zoomScaleNormal="100" workbookViewId="0">
      <pane xSplit="10" ySplit="4" topLeftCell="K5" activePane="bottomRight" state="frozenSplit"/>
      <selection pane="topRight" activeCell="J1" sqref="J1"/>
      <selection pane="bottomLeft" activeCell="A3" sqref="A3"/>
      <selection pane="bottomRight" activeCell="J10" sqref="J10"/>
    </sheetView>
  </sheetViews>
  <sheetFormatPr defaultRowHeight="12"/>
  <cols>
    <col min="1" max="2" width="2.875" style="7" customWidth="1"/>
    <col min="3" max="3" width="2.875" style="10" customWidth="1"/>
    <col min="4" max="4" width="34.875" style="7" customWidth="1"/>
    <col min="5" max="6" width="11.125" style="7" customWidth="1"/>
    <col min="7" max="7" width="10.5" style="7" customWidth="1"/>
    <col min="8" max="8" width="7.375" style="11" customWidth="1"/>
    <col min="9" max="9" width="5.625" style="7" customWidth="1"/>
    <col min="10" max="10" width="58.5" style="7" customWidth="1"/>
    <col min="11" max="16384" width="9" style="7"/>
  </cols>
  <sheetData>
    <row r="1" spans="1:10" ht="30.75" customHeight="1">
      <c r="A1" s="308" t="s">
        <v>40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25" customHeight="1">
      <c r="A2" s="309" t="s">
        <v>41</v>
      </c>
      <c r="B2" s="309"/>
      <c r="C2" s="309"/>
      <c r="D2" s="12" t="s">
        <v>118</v>
      </c>
      <c r="E2" s="16" t="s">
        <v>42</v>
      </c>
      <c r="F2" s="9" t="s">
        <v>2</v>
      </c>
      <c r="G2" s="11"/>
      <c r="H2" s="67"/>
      <c r="I2" s="25"/>
    </row>
    <row r="3" spans="1:10" ht="12" customHeight="1">
      <c r="A3" s="313" t="s">
        <v>43</v>
      </c>
      <c r="B3" s="313"/>
      <c r="C3" s="313"/>
      <c r="D3" s="310" t="s">
        <v>44</v>
      </c>
      <c r="E3" s="310" t="s">
        <v>45</v>
      </c>
      <c r="F3" s="310" t="s">
        <v>46</v>
      </c>
      <c r="G3" s="310" t="s">
        <v>47</v>
      </c>
      <c r="H3" s="310" t="s">
        <v>0</v>
      </c>
      <c r="I3" s="310" t="s">
        <v>1</v>
      </c>
      <c r="J3" s="310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1"/>
      <c r="E4" s="311"/>
      <c r="F4" s="311"/>
      <c r="G4" s="311"/>
      <c r="H4" s="311"/>
      <c r="I4" s="311"/>
      <c r="J4" s="311"/>
    </row>
    <row r="5" spans="1:10" ht="14.25" customHeight="1">
      <c r="A5" s="184">
        <v>16</v>
      </c>
      <c r="B5" s="184">
        <v>10</v>
      </c>
      <c r="C5" s="184">
        <v>10</v>
      </c>
      <c r="D5" s="185" t="s">
        <v>343</v>
      </c>
      <c r="E5" s="208">
        <v>172560</v>
      </c>
      <c r="F5" s="187">
        <v>155520</v>
      </c>
      <c r="G5" s="188">
        <f>E5-F5</f>
        <v>17040</v>
      </c>
      <c r="H5" s="211"/>
      <c r="I5" s="210"/>
      <c r="J5" s="228" t="s">
        <v>355</v>
      </c>
    </row>
    <row r="6" spans="1:10" ht="14.25" customHeight="1">
      <c r="A6" s="6">
        <v>17</v>
      </c>
      <c r="B6" s="6">
        <v>3</v>
      </c>
      <c r="C6" s="6">
        <v>18</v>
      </c>
      <c r="D6" s="2" t="s">
        <v>460</v>
      </c>
      <c r="E6" s="4">
        <v>12720</v>
      </c>
      <c r="F6" s="35"/>
      <c r="G6" s="40">
        <f t="shared" ref="G6:G14" si="0">G5+E6-F6</f>
        <v>29760</v>
      </c>
      <c r="H6" s="91"/>
      <c r="I6" s="5"/>
      <c r="J6" s="36"/>
    </row>
    <row r="7" spans="1:10" ht="14.25" customHeight="1">
      <c r="A7" s="6">
        <v>17</v>
      </c>
      <c r="B7" s="6">
        <v>4</v>
      </c>
      <c r="C7" s="6">
        <v>2</v>
      </c>
      <c r="D7" s="263" t="s">
        <v>498</v>
      </c>
      <c r="E7" s="4"/>
      <c r="F7" s="35"/>
      <c r="G7" s="40">
        <f t="shared" si="0"/>
        <v>29760</v>
      </c>
      <c r="H7" s="91"/>
      <c r="I7" s="5"/>
      <c r="J7" s="36"/>
    </row>
    <row r="8" spans="1:10" ht="14.25" customHeight="1">
      <c r="A8" s="6">
        <v>17</v>
      </c>
      <c r="B8" s="6">
        <v>4</v>
      </c>
      <c r="C8" s="6">
        <v>14</v>
      </c>
      <c r="D8" s="2" t="s">
        <v>605</v>
      </c>
      <c r="E8" s="4"/>
      <c r="F8" s="35">
        <v>27360</v>
      </c>
      <c r="G8" s="40">
        <f t="shared" si="0"/>
        <v>2400</v>
      </c>
      <c r="H8" s="91"/>
      <c r="I8" s="5"/>
      <c r="J8" s="6" t="s">
        <v>583</v>
      </c>
    </row>
    <row r="9" spans="1:10" ht="14.25" customHeight="1">
      <c r="A9" s="6">
        <v>17</v>
      </c>
      <c r="B9" s="6">
        <v>9</v>
      </c>
      <c r="C9" s="6">
        <v>27</v>
      </c>
      <c r="D9" s="2" t="s">
        <v>775</v>
      </c>
      <c r="E9" s="4">
        <v>26880</v>
      </c>
      <c r="F9" s="35"/>
      <c r="G9" s="40">
        <f t="shared" si="0"/>
        <v>29280</v>
      </c>
      <c r="H9" s="91"/>
      <c r="I9" s="5"/>
      <c r="J9" s="36"/>
    </row>
    <row r="10" spans="1:10" ht="14.25" customHeight="1">
      <c r="A10" s="6">
        <v>17</v>
      </c>
      <c r="B10" s="6">
        <v>10</v>
      </c>
      <c r="C10" s="6">
        <v>7</v>
      </c>
      <c r="D10" s="2" t="s">
        <v>878</v>
      </c>
      <c r="E10" s="4"/>
      <c r="F10" s="43">
        <v>26880</v>
      </c>
      <c r="G10" s="40">
        <f t="shared" si="0"/>
        <v>2400</v>
      </c>
      <c r="H10" s="91"/>
      <c r="I10" s="5"/>
      <c r="J10" s="170" t="s">
        <v>855</v>
      </c>
    </row>
    <row r="11" spans="1:10" ht="26.25" customHeight="1">
      <c r="A11" s="6">
        <v>17</v>
      </c>
      <c r="B11" s="6">
        <v>10</v>
      </c>
      <c r="C11" s="6">
        <v>14</v>
      </c>
      <c r="D11" s="2" t="s">
        <v>880</v>
      </c>
      <c r="E11" s="4"/>
      <c r="F11" s="35">
        <v>2400</v>
      </c>
      <c r="G11" s="40">
        <f t="shared" si="0"/>
        <v>0</v>
      </c>
      <c r="H11" s="91"/>
      <c r="I11" s="5"/>
      <c r="J11" s="36" t="s">
        <v>867</v>
      </c>
    </row>
    <row r="12" spans="1:10" ht="14.25" customHeight="1">
      <c r="A12" s="6"/>
      <c r="B12" s="6"/>
      <c r="C12" s="6"/>
      <c r="D12" s="37"/>
      <c r="E12" s="4"/>
      <c r="F12" s="35"/>
      <c r="G12" s="40">
        <f t="shared" si="0"/>
        <v>0</v>
      </c>
      <c r="H12" s="91"/>
      <c r="I12" s="5"/>
      <c r="J12" s="36"/>
    </row>
    <row r="13" spans="1:10" ht="14.25" customHeight="1">
      <c r="A13" s="6"/>
      <c r="B13" s="6"/>
      <c r="C13" s="6"/>
      <c r="D13" s="37"/>
      <c r="E13" s="4"/>
      <c r="F13" s="35"/>
      <c r="G13" s="40">
        <f t="shared" si="0"/>
        <v>0</v>
      </c>
      <c r="H13" s="91"/>
      <c r="I13" s="5"/>
      <c r="J13" s="36"/>
    </row>
    <row r="14" spans="1:10" ht="14.25" customHeight="1">
      <c r="A14" s="6"/>
      <c r="B14" s="6"/>
      <c r="C14" s="6"/>
      <c r="D14" s="37"/>
      <c r="E14" s="4"/>
      <c r="F14" s="35"/>
      <c r="G14" s="40">
        <f t="shared" si="0"/>
        <v>0</v>
      </c>
      <c r="H14" s="91"/>
      <c r="I14" s="13"/>
      <c r="J14" s="36"/>
    </row>
    <row r="15" spans="1:10" ht="14.25" customHeight="1">
      <c r="A15" s="6"/>
      <c r="B15" s="6"/>
      <c r="C15" s="6"/>
      <c r="D15" s="37"/>
      <c r="E15" s="4"/>
      <c r="F15" s="35"/>
      <c r="G15" s="40">
        <f>G14+E15-F15</f>
        <v>0</v>
      </c>
      <c r="H15" s="91"/>
      <c r="I15" s="5"/>
      <c r="J15" s="36"/>
    </row>
    <row r="16" spans="1:10" ht="14.25" customHeight="1">
      <c r="A16" s="6"/>
      <c r="B16" s="6"/>
      <c r="C16" s="6"/>
      <c r="D16" s="37"/>
      <c r="E16" s="4"/>
      <c r="F16" s="35"/>
      <c r="G16" s="40">
        <f t="shared" ref="G16:G24" si="1">G15+E16-F16</f>
        <v>0</v>
      </c>
      <c r="H16" s="91"/>
      <c r="I16" s="5"/>
      <c r="J16" s="36"/>
    </row>
    <row r="17" spans="1:10" ht="14.25" customHeight="1">
      <c r="A17" s="6"/>
      <c r="B17" s="6"/>
      <c r="C17" s="6"/>
      <c r="D17" s="37"/>
      <c r="E17" s="4"/>
      <c r="F17" s="35"/>
      <c r="G17" s="40">
        <f t="shared" si="1"/>
        <v>0</v>
      </c>
      <c r="H17" s="91"/>
      <c r="I17" s="5"/>
      <c r="J17" s="6"/>
    </row>
    <row r="18" spans="1:10" ht="14.25" customHeight="1">
      <c r="A18" s="6"/>
      <c r="B18" s="6"/>
      <c r="C18" s="6"/>
      <c r="D18" s="37"/>
      <c r="E18" s="4"/>
      <c r="F18" s="35"/>
      <c r="G18" s="40">
        <f t="shared" si="1"/>
        <v>0</v>
      </c>
      <c r="H18" s="91"/>
      <c r="I18" s="5"/>
      <c r="J18" s="6"/>
    </row>
    <row r="19" spans="1:10" ht="14.25" customHeight="1">
      <c r="A19" s="6"/>
      <c r="B19" s="6"/>
      <c r="C19" s="6"/>
      <c r="D19" s="37"/>
      <c r="E19" s="4"/>
      <c r="F19" s="35"/>
      <c r="G19" s="40">
        <f t="shared" si="1"/>
        <v>0</v>
      </c>
      <c r="H19" s="91"/>
      <c r="I19" s="5"/>
      <c r="J19" s="6"/>
    </row>
    <row r="20" spans="1:10" ht="14.25" customHeight="1">
      <c r="A20" s="6"/>
      <c r="B20" s="6"/>
      <c r="C20" s="6"/>
      <c r="D20" s="37"/>
      <c r="E20" s="4"/>
      <c r="F20" s="35"/>
      <c r="G20" s="40">
        <f t="shared" si="1"/>
        <v>0</v>
      </c>
      <c r="H20" s="91"/>
      <c r="I20" s="5"/>
      <c r="J20" s="6"/>
    </row>
    <row r="21" spans="1:10" ht="14.25" customHeight="1">
      <c r="A21" s="6"/>
      <c r="B21" s="6"/>
      <c r="C21" s="6"/>
      <c r="D21" s="37"/>
      <c r="E21" s="4"/>
      <c r="F21" s="43"/>
      <c r="G21" s="40">
        <f t="shared" si="1"/>
        <v>0</v>
      </c>
      <c r="H21" s="91"/>
      <c r="I21" s="5"/>
      <c r="J21" s="6"/>
    </row>
    <row r="22" spans="1:10" ht="14.25" customHeight="1">
      <c r="A22" s="6"/>
      <c r="B22" s="6"/>
      <c r="C22" s="6"/>
      <c r="D22" s="37"/>
      <c r="E22" s="4"/>
      <c r="F22" s="35"/>
      <c r="G22" s="40">
        <f t="shared" si="1"/>
        <v>0</v>
      </c>
      <c r="H22" s="91"/>
      <c r="I22" s="5"/>
      <c r="J22" s="6"/>
    </row>
    <row r="23" spans="1:10" ht="14.25" customHeight="1">
      <c r="A23" s="6"/>
      <c r="B23" s="6"/>
      <c r="C23" s="6"/>
      <c r="D23" s="37"/>
      <c r="E23" s="4"/>
      <c r="F23" s="35"/>
      <c r="G23" s="40">
        <f t="shared" si="1"/>
        <v>0</v>
      </c>
      <c r="H23" s="91"/>
      <c r="I23" s="5"/>
      <c r="J23" s="6"/>
    </row>
    <row r="24" spans="1:10" ht="14.25" customHeight="1">
      <c r="A24" s="6"/>
      <c r="B24" s="6"/>
      <c r="C24" s="6"/>
      <c r="D24" s="37"/>
      <c r="E24" s="4"/>
      <c r="F24" s="35"/>
      <c r="G24" s="40">
        <f t="shared" si="1"/>
        <v>0</v>
      </c>
      <c r="H24" s="91"/>
      <c r="I24" s="5"/>
      <c r="J24" s="6"/>
    </row>
    <row r="25" spans="1:10" ht="16.5" customHeight="1">
      <c r="A25" s="314" t="s">
        <v>52</v>
      </c>
      <c r="B25" s="314"/>
      <c r="C25" s="314"/>
      <c r="D25" s="2"/>
      <c r="E25" s="4">
        <f>SUM(E5:E24)</f>
        <v>212160</v>
      </c>
      <c r="F25" s="35">
        <f>SUM(F5:F24)</f>
        <v>212160</v>
      </c>
      <c r="G25" s="40">
        <f>E25-F25</f>
        <v>0</v>
      </c>
      <c r="H25" s="68"/>
      <c r="I25" s="6"/>
      <c r="J25" s="6"/>
    </row>
    <row r="26" spans="1:10">
      <c r="C26" s="15" t="s">
        <v>53</v>
      </c>
      <c r="D26" s="14">
        <f>E25</f>
        <v>212160</v>
      </c>
      <c r="F26" s="16"/>
      <c r="G26" s="18"/>
    </row>
    <row r="27" spans="1:10" ht="12" customHeight="1">
      <c r="C27" s="15" t="s">
        <v>54</v>
      </c>
      <c r="D27" s="14">
        <f>F25</f>
        <v>212160</v>
      </c>
      <c r="E27" s="16" t="s">
        <v>55</v>
      </c>
      <c r="F27" s="18" t="s">
        <v>499</v>
      </c>
      <c r="G27" s="316" t="s">
        <v>879</v>
      </c>
      <c r="H27" s="316"/>
      <c r="I27" s="316"/>
      <c r="J27" s="316"/>
    </row>
    <row r="28" spans="1:10">
      <c r="C28" s="15" t="s">
        <v>56</v>
      </c>
      <c r="D28" s="14">
        <f>G25</f>
        <v>0</v>
      </c>
      <c r="E28" s="15" t="s">
        <v>112</v>
      </c>
      <c r="F28" s="38" t="s">
        <v>116</v>
      </c>
      <c r="G28" s="316"/>
      <c r="H28" s="316"/>
      <c r="I28" s="316"/>
      <c r="J28" s="316"/>
    </row>
    <row r="29" spans="1:10">
      <c r="E29" s="23"/>
      <c r="F29" s="8"/>
      <c r="G29" s="316"/>
      <c r="H29" s="316"/>
      <c r="I29" s="316"/>
      <c r="J29" s="316"/>
    </row>
    <row r="30" spans="1:10">
      <c r="A30" s="312" t="s">
        <v>57</v>
      </c>
      <c r="B30" s="312"/>
      <c r="C30" s="312"/>
      <c r="D30" s="7" t="s">
        <v>117</v>
      </c>
      <c r="E30" s="16" t="s">
        <v>58</v>
      </c>
      <c r="F30" s="7" t="s">
        <v>113</v>
      </c>
      <c r="G30" s="316"/>
      <c r="H30" s="316"/>
      <c r="I30" s="316"/>
      <c r="J30" s="316"/>
    </row>
    <row r="31" spans="1:10">
      <c r="G31" s="316"/>
      <c r="H31" s="316"/>
      <c r="I31" s="316"/>
      <c r="J31" s="316"/>
    </row>
    <row r="32" spans="1:10">
      <c r="G32" s="316"/>
      <c r="H32" s="316"/>
      <c r="I32" s="316"/>
      <c r="J32" s="316"/>
    </row>
    <row r="33" spans="7:10">
      <c r="G33" s="316"/>
      <c r="H33" s="316"/>
      <c r="I33" s="316"/>
      <c r="J33" s="316"/>
    </row>
  </sheetData>
  <mergeCells count="13">
    <mergeCell ref="A30:C30"/>
    <mergeCell ref="A3:C3"/>
    <mergeCell ref="A25:C25"/>
    <mergeCell ref="G3:G4"/>
    <mergeCell ref="I3:I4"/>
    <mergeCell ref="G27:J33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/>
  <dimension ref="A1:J30"/>
  <sheetViews>
    <sheetView workbookViewId="0">
      <selection activeCell="D7" sqref="D7"/>
    </sheetView>
  </sheetViews>
  <sheetFormatPr defaultRowHeight="14.25"/>
  <cols>
    <col min="1" max="1" width="4.5" customWidth="1"/>
    <col min="2" max="2" width="5" customWidth="1"/>
    <col min="3" max="3" width="4.5" customWidth="1"/>
    <col min="4" max="4" width="30.875" customWidth="1"/>
    <col min="6" max="6" width="12.75" customWidth="1"/>
    <col min="8" max="8" width="12.625" customWidth="1"/>
    <col min="10" max="10" width="30.7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664</v>
      </c>
      <c r="E2" s="11" t="s">
        <v>39</v>
      </c>
      <c r="F2" s="66"/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68">
        <v>17</v>
      </c>
      <c r="B5" s="68">
        <v>5</v>
      </c>
      <c r="C5" s="68">
        <v>9</v>
      </c>
      <c r="D5" s="45" t="s">
        <v>589</v>
      </c>
      <c r="E5" s="4">
        <v>800</v>
      </c>
      <c r="F5" s="164"/>
      <c r="G5" s="3">
        <f>E5-F5</f>
        <v>800</v>
      </c>
      <c r="H5" s="45" t="s">
        <v>186</v>
      </c>
      <c r="I5" s="45"/>
      <c r="J5" s="68" t="s">
        <v>590</v>
      </c>
    </row>
    <row r="6" spans="1:10" s="7" customFormat="1" ht="15" customHeight="1">
      <c r="A6" s="68">
        <v>17</v>
      </c>
      <c r="B6" s="68">
        <v>5</v>
      </c>
      <c r="C6" s="68">
        <v>11</v>
      </c>
      <c r="D6" s="45" t="s">
        <v>596</v>
      </c>
      <c r="E6" s="4"/>
      <c r="F6" s="164">
        <v>800</v>
      </c>
      <c r="G6" s="3">
        <f t="shared" ref="G6:G24" si="0">G5+E6-F6</f>
        <v>0</v>
      </c>
      <c r="H6" s="45"/>
      <c r="I6" s="45"/>
      <c r="J6" s="68"/>
    </row>
    <row r="7" spans="1:10" s="7" customFormat="1" ht="15" customHeight="1">
      <c r="A7" s="128">
        <v>17</v>
      </c>
      <c r="B7" s="128">
        <v>10</v>
      </c>
      <c r="C7" s="128">
        <v>6</v>
      </c>
      <c r="D7" s="263" t="s">
        <v>843</v>
      </c>
      <c r="E7" s="4"/>
      <c r="F7" s="164"/>
      <c r="G7" s="3">
        <f>G6+E7-F7</f>
        <v>0</v>
      </c>
      <c r="H7" s="45"/>
      <c r="I7" s="45"/>
      <c r="J7" s="68"/>
    </row>
    <row r="8" spans="1:10" s="7" customFormat="1" ht="15" customHeight="1">
      <c r="A8" s="68"/>
      <c r="B8" s="68"/>
      <c r="C8" s="68"/>
      <c r="D8" s="45"/>
      <c r="E8" s="4"/>
      <c r="F8" s="164"/>
      <c r="G8" s="3">
        <f t="shared" si="0"/>
        <v>0</v>
      </c>
      <c r="H8" s="45"/>
      <c r="I8" s="45"/>
      <c r="J8" s="68"/>
    </row>
    <row r="9" spans="1:10" s="7" customFormat="1" ht="15" customHeight="1">
      <c r="A9" s="68"/>
      <c r="B9" s="68"/>
      <c r="C9" s="68"/>
      <c r="D9" s="45"/>
      <c r="E9" s="4"/>
      <c r="F9" s="164"/>
      <c r="G9" s="3">
        <f t="shared" si="0"/>
        <v>0</v>
      </c>
      <c r="H9" s="45"/>
      <c r="I9" s="45"/>
      <c r="J9" s="68"/>
    </row>
    <row r="10" spans="1:10" s="7" customFormat="1" ht="15" customHeight="1">
      <c r="A10" s="68"/>
      <c r="B10" s="68"/>
      <c r="C10" s="68"/>
      <c r="D10" s="45"/>
      <c r="E10" s="4"/>
      <c r="F10" s="84"/>
      <c r="G10" s="3">
        <f t="shared" si="0"/>
        <v>0</v>
      </c>
      <c r="H10" s="45"/>
      <c r="I10" s="45"/>
      <c r="J10" s="68"/>
    </row>
    <row r="11" spans="1:10" s="7" customFormat="1" ht="15" customHeight="1">
      <c r="A11" s="68"/>
      <c r="B11" s="68"/>
      <c r="C11" s="68"/>
      <c r="D11" s="45"/>
      <c r="E11" s="4"/>
      <c r="F11" s="164"/>
      <c r="G11" s="3">
        <f t="shared" si="0"/>
        <v>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4"/>
      <c r="F12" s="164"/>
      <c r="G12" s="3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4"/>
      <c r="F13" s="164"/>
      <c r="G13" s="3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4"/>
      <c r="F14" s="164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4"/>
      <c r="F15" s="164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4"/>
      <c r="F16" s="164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4"/>
      <c r="F17" s="164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4"/>
      <c r="F18" s="164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4"/>
      <c r="F19" s="164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4"/>
      <c r="F20" s="164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4"/>
      <c r="F21" s="164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4"/>
      <c r="F22" s="164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4"/>
      <c r="F23" s="164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4"/>
      <c r="F24" s="164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4">
        <f>SUM(E4:E24)</f>
        <v>800</v>
      </c>
      <c r="F25" s="164">
        <f>SUM(F4:F24)</f>
        <v>800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800</v>
      </c>
      <c r="E26" s="11"/>
      <c r="F26" s="11"/>
      <c r="G26" s="11"/>
      <c r="H26" s="11"/>
      <c r="I26" s="11"/>
      <c r="J26" s="11"/>
    </row>
    <row r="27" spans="1:10" s="7" customFormat="1" ht="30.75" customHeight="1">
      <c r="A27" s="11"/>
      <c r="B27" s="11"/>
      <c r="C27" s="66" t="s">
        <v>8</v>
      </c>
      <c r="D27" s="72">
        <f>F25</f>
        <v>800</v>
      </c>
      <c r="E27" s="11" t="s">
        <v>35</v>
      </c>
      <c r="F27" s="65" t="s">
        <v>591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592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593</v>
      </c>
      <c r="E30" s="11" t="s">
        <v>11</v>
      </c>
      <c r="F30" s="11" t="s">
        <v>593</v>
      </c>
      <c r="G30" s="65"/>
      <c r="H30" s="65"/>
      <c r="I30" s="65"/>
      <c r="J30" s="65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1" type="noConversion"/>
  <pageMargins left="0.7" right="0.7" top="0.75" bottom="0.75" header="0.3" footer="0.3"/>
  <pageSetup orientation="portrait" horizontalDpi="300" verticalDpi="30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/>
  <dimension ref="A1:J30"/>
  <sheetViews>
    <sheetView workbookViewId="0">
      <selection sqref="A1:J1"/>
    </sheetView>
  </sheetViews>
  <sheetFormatPr defaultRowHeight="14.25"/>
  <cols>
    <col min="1" max="3" width="4.125" customWidth="1"/>
    <col min="4" max="4" width="26.875" customWidth="1"/>
    <col min="6" max="6" width="13.75" style="122" customWidth="1"/>
    <col min="7" max="7" width="9" style="124"/>
    <col min="8" max="8" width="12.625" customWidth="1"/>
    <col min="10" max="10" width="37.87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617</v>
      </c>
      <c r="E2" s="11" t="s">
        <v>39</v>
      </c>
      <c r="F2" s="275"/>
      <c r="G2" s="108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68">
        <v>2017</v>
      </c>
      <c r="B5" s="68">
        <v>6</v>
      </c>
      <c r="C5" s="68">
        <v>5</v>
      </c>
      <c r="D5" s="45" t="s">
        <v>615</v>
      </c>
      <c r="E5" s="4">
        <v>300</v>
      </c>
      <c r="F5" s="164"/>
      <c r="G5" s="3">
        <f>E5-F5</f>
        <v>300</v>
      </c>
      <c r="H5" s="45" t="s">
        <v>186</v>
      </c>
      <c r="I5" s="45"/>
      <c r="J5" s="68" t="s">
        <v>616</v>
      </c>
    </row>
    <row r="6" spans="1:10" s="7" customFormat="1" ht="15" customHeight="1">
      <c r="A6" s="68">
        <v>2017</v>
      </c>
      <c r="B6" s="68">
        <v>6</v>
      </c>
      <c r="C6" s="68">
        <v>10</v>
      </c>
      <c r="D6" s="45" t="s">
        <v>624</v>
      </c>
      <c r="E6" s="4"/>
      <c r="F6" s="164">
        <v>300</v>
      </c>
      <c r="G6" s="3">
        <f t="shared" ref="G6:G24" si="0">G5+E6-F6</f>
        <v>0</v>
      </c>
      <c r="H6" s="45"/>
      <c r="I6" s="45"/>
      <c r="J6" s="68"/>
    </row>
    <row r="7" spans="1:10" s="7" customFormat="1" ht="15" customHeight="1">
      <c r="A7" s="68">
        <v>17</v>
      </c>
      <c r="B7" s="68">
        <v>8</v>
      </c>
      <c r="C7" s="68">
        <v>15</v>
      </c>
      <c r="D7" s="45" t="s">
        <v>679</v>
      </c>
      <c r="E7" s="4">
        <v>1000</v>
      </c>
      <c r="F7" s="164"/>
      <c r="G7" s="3">
        <f>G6+E7-F7</f>
        <v>1000</v>
      </c>
      <c r="H7" s="45" t="s">
        <v>680</v>
      </c>
      <c r="I7" s="45"/>
      <c r="J7" s="68"/>
    </row>
    <row r="8" spans="1:10" s="7" customFormat="1" ht="15" customHeight="1">
      <c r="A8" s="68">
        <v>17</v>
      </c>
      <c r="B8" s="68">
        <v>10</v>
      </c>
      <c r="C8" s="68">
        <v>3</v>
      </c>
      <c r="D8" s="45" t="s">
        <v>844</v>
      </c>
      <c r="E8" s="4"/>
      <c r="F8" s="164">
        <v>600</v>
      </c>
      <c r="G8" s="3">
        <f t="shared" ref="G8" si="1">G7+E8-F8</f>
        <v>400</v>
      </c>
      <c r="H8" s="2"/>
      <c r="I8" s="45"/>
      <c r="J8" s="6" t="s">
        <v>813</v>
      </c>
    </row>
    <row r="9" spans="1:10" s="7" customFormat="1" ht="15" customHeight="1">
      <c r="A9" s="68"/>
      <c r="B9" s="68"/>
      <c r="C9" s="68"/>
      <c r="D9" s="45"/>
      <c r="E9" s="4"/>
      <c r="F9" s="164"/>
      <c r="G9" s="3">
        <f t="shared" si="0"/>
        <v>400</v>
      </c>
      <c r="H9" s="45"/>
      <c r="I9" s="45"/>
      <c r="J9" s="68"/>
    </row>
    <row r="10" spans="1:10" s="7" customFormat="1" ht="15" customHeight="1">
      <c r="A10" s="68"/>
      <c r="B10" s="68"/>
      <c r="C10" s="68"/>
      <c r="D10" s="45"/>
      <c r="E10" s="4"/>
      <c r="F10" s="84"/>
      <c r="G10" s="3">
        <f t="shared" si="0"/>
        <v>400</v>
      </c>
      <c r="H10" s="45"/>
      <c r="I10" s="45"/>
      <c r="J10" s="68"/>
    </row>
    <row r="11" spans="1:10" s="7" customFormat="1" ht="15" customHeight="1">
      <c r="A11" s="68"/>
      <c r="B11" s="68"/>
      <c r="C11" s="68"/>
      <c r="D11" s="45"/>
      <c r="E11" s="4"/>
      <c r="F11" s="164"/>
      <c r="G11" s="3">
        <f t="shared" si="0"/>
        <v>400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4"/>
      <c r="F12" s="164"/>
      <c r="G12" s="3">
        <f t="shared" si="0"/>
        <v>400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4"/>
      <c r="F13" s="164"/>
      <c r="G13" s="3">
        <f t="shared" si="0"/>
        <v>400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4"/>
      <c r="F14" s="164"/>
      <c r="G14" s="3">
        <f t="shared" si="0"/>
        <v>400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4"/>
      <c r="F15" s="164"/>
      <c r="G15" s="3">
        <f t="shared" si="0"/>
        <v>400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4"/>
      <c r="F16" s="164"/>
      <c r="G16" s="3">
        <f t="shared" si="0"/>
        <v>400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4"/>
      <c r="F17" s="164"/>
      <c r="G17" s="3">
        <f t="shared" si="0"/>
        <v>400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4"/>
      <c r="F18" s="164"/>
      <c r="G18" s="3">
        <f t="shared" si="0"/>
        <v>400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4"/>
      <c r="F19" s="164"/>
      <c r="G19" s="3">
        <f t="shared" si="0"/>
        <v>400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4"/>
      <c r="F20" s="164"/>
      <c r="G20" s="3">
        <f t="shared" si="0"/>
        <v>400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4"/>
      <c r="F21" s="164"/>
      <c r="G21" s="3">
        <f t="shared" si="0"/>
        <v>400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4"/>
      <c r="F22" s="164"/>
      <c r="G22" s="3">
        <f t="shared" si="0"/>
        <v>400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4"/>
      <c r="F23" s="164"/>
      <c r="G23" s="3">
        <f t="shared" si="0"/>
        <v>400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4"/>
      <c r="F24" s="164"/>
      <c r="G24" s="3">
        <f t="shared" si="0"/>
        <v>400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4">
        <f>SUM(E4:E24)</f>
        <v>1300</v>
      </c>
      <c r="F25" s="164">
        <f>SUM(F4:F24)</f>
        <v>900</v>
      </c>
      <c r="G25" s="3">
        <f>E25-F25</f>
        <v>400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1300</v>
      </c>
      <c r="E26" s="11"/>
      <c r="F26" s="120"/>
      <c r="G26" s="108"/>
      <c r="H26" s="11"/>
      <c r="I26" s="11"/>
      <c r="J26" s="11"/>
    </row>
    <row r="27" spans="1:10" s="7" customFormat="1" ht="15" customHeight="1">
      <c r="A27" s="11"/>
      <c r="B27" s="11"/>
      <c r="C27" s="66" t="s">
        <v>8</v>
      </c>
      <c r="D27" s="72">
        <f>F25</f>
        <v>900</v>
      </c>
      <c r="E27" s="11" t="s">
        <v>35</v>
      </c>
      <c r="F27" s="278" t="s">
        <v>764</v>
      </c>
      <c r="G27" s="123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400</v>
      </c>
      <c r="E28" s="66" t="s">
        <v>111</v>
      </c>
      <c r="F28" s="278" t="s">
        <v>618</v>
      </c>
      <c r="G28" s="108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278"/>
      <c r="G29" s="123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165</v>
      </c>
      <c r="E30" s="11" t="s">
        <v>11</v>
      </c>
      <c r="F30" s="264" t="s">
        <v>117</v>
      </c>
      <c r="G30" s="123"/>
      <c r="H30" s="65"/>
      <c r="I30" s="65"/>
      <c r="J30" s="65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1" type="noConversion"/>
  <pageMargins left="0.7" right="0.7" top="0.75" bottom="0.75" header="0.3" footer="0.3"/>
  <pageSetup orientation="portrait" horizontalDpi="300" verticalDpi="30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/>
  <dimension ref="A1:J30"/>
  <sheetViews>
    <sheetView topLeftCell="A4" workbookViewId="0">
      <selection activeCell="D7" sqref="D7"/>
    </sheetView>
  </sheetViews>
  <sheetFormatPr defaultRowHeight="14.25"/>
  <cols>
    <col min="1" max="3" width="4.25" customWidth="1"/>
    <col min="4" max="4" width="30.75" customWidth="1"/>
    <col min="6" max="6" width="15" style="122" customWidth="1"/>
    <col min="7" max="7" width="9" style="124"/>
    <col min="8" max="8" width="8" customWidth="1"/>
    <col min="9" max="9" width="6" customWidth="1"/>
    <col min="10" max="10" width="39.37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621</v>
      </c>
      <c r="E2" s="11" t="s">
        <v>39</v>
      </c>
      <c r="F2" s="275"/>
      <c r="G2" s="108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36" t="s">
        <v>13</v>
      </c>
      <c r="G3" s="34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37"/>
      <c r="G4" s="341"/>
      <c r="H4" s="311"/>
      <c r="I4" s="311"/>
      <c r="J4" s="311"/>
    </row>
    <row r="5" spans="1:10" s="7" customFormat="1" ht="15" customHeight="1">
      <c r="A5" s="68">
        <v>2017</v>
      </c>
      <c r="B5" s="68">
        <v>6</v>
      </c>
      <c r="C5" s="68">
        <v>7</v>
      </c>
      <c r="D5" s="45" t="s">
        <v>619</v>
      </c>
      <c r="E5" s="69">
        <v>2400</v>
      </c>
      <c r="F5" s="92"/>
      <c r="G5" s="3">
        <f>E5-F5</f>
        <v>2400</v>
      </c>
      <c r="H5" s="45" t="s">
        <v>186</v>
      </c>
      <c r="I5" s="45"/>
      <c r="J5" s="68" t="s">
        <v>620</v>
      </c>
    </row>
    <row r="6" spans="1:10" s="7" customFormat="1" ht="15" customHeight="1">
      <c r="A6" s="68">
        <v>2017</v>
      </c>
      <c r="B6" s="68">
        <v>6</v>
      </c>
      <c r="C6" s="68">
        <v>10</v>
      </c>
      <c r="D6" s="45" t="s">
        <v>625</v>
      </c>
      <c r="E6" s="69"/>
      <c r="F6" s="92">
        <v>600</v>
      </c>
      <c r="G6" s="3">
        <f t="shared" ref="G6:G24" si="0">G5+E6-F6</f>
        <v>1800</v>
      </c>
      <c r="H6" s="45"/>
      <c r="I6" s="45"/>
      <c r="J6" s="68"/>
    </row>
    <row r="7" spans="1:10" s="7" customFormat="1" ht="15" customHeight="1">
      <c r="A7" s="68">
        <v>17</v>
      </c>
      <c r="B7" s="68">
        <v>10</v>
      </c>
      <c r="C7" s="68">
        <v>3</v>
      </c>
      <c r="D7" s="45" t="s">
        <v>845</v>
      </c>
      <c r="E7" s="69"/>
      <c r="F7" s="92">
        <v>1200</v>
      </c>
      <c r="G7" s="3">
        <f>G6+E7-F7</f>
        <v>600</v>
      </c>
      <c r="H7" s="45"/>
      <c r="I7" s="45"/>
      <c r="J7" s="6" t="s">
        <v>813</v>
      </c>
    </row>
    <row r="8" spans="1:10" s="7" customFormat="1" ht="15" customHeight="1">
      <c r="A8" s="68"/>
      <c r="B8" s="68"/>
      <c r="C8" s="68"/>
      <c r="D8" s="45"/>
      <c r="E8" s="69"/>
      <c r="F8" s="92"/>
      <c r="G8" s="3">
        <f t="shared" si="0"/>
        <v>600</v>
      </c>
      <c r="H8" s="45"/>
      <c r="I8" s="45"/>
      <c r="J8" s="68"/>
    </row>
    <row r="9" spans="1:10" s="7" customFormat="1" ht="15" customHeight="1">
      <c r="A9" s="68"/>
      <c r="B9" s="68"/>
      <c r="C9" s="68"/>
      <c r="D9" s="45"/>
      <c r="E9" s="69"/>
      <c r="F9" s="92"/>
      <c r="G9" s="3">
        <f t="shared" si="0"/>
        <v>600</v>
      </c>
      <c r="H9" s="45"/>
      <c r="I9" s="45"/>
      <c r="J9" s="68"/>
    </row>
    <row r="10" spans="1:10" s="7" customFormat="1" ht="15" customHeight="1">
      <c r="A10" s="68"/>
      <c r="B10" s="68"/>
      <c r="C10" s="68"/>
      <c r="D10" s="45"/>
      <c r="E10" s="69"/>
      <c r="F10" s="128"/>
      <c r="G10" s="3">
        <f t="shared" si="0"/>
        <v>600</v>
      </c>
      <c r="H10" s="45"/>
      <c r="I10" s="45"/>
      <c r="J10" s="68"/>
    </row>
    <row r="11" spans="1:10" s="7" customFormat="1" ht="15" customHeight="1">
      <c r="A11" s="68"/>
      <c r="B11" s="68"/>
      <c r="C11" s="68"/>
      <c r="D11" s="45"/>
      <c r="E11" s="69"/>
      <c r="F11" s="92"/>
      <c r="G11" s="3">
        <f t="shared" si="0"/>
        <v>600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69"/>
      <c r="F12" s="92"/>
      <c r="G12" s="3">
        <f t="shared" si="0"/>
        <v>600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69"/>
      <c r="F13" s="92"/>
      <c r="G13" s="3">
        <f t="shared" si="0"/>
        <v>600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69"/>
      <c r="F14" s="92"/>
      <c r="G14" s="3">
        <f t="shared" si="0"/>
        <v>600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69"/>
      <c r="F15" s="92"/>
      <c r="G15" s="3">
        <f t="shared" si="0"/>
        <v>600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69"/>
      <c r="F16" s="92"/>
      <c r="G16" s="3">
        <f t="shared" si="0"/>
        <v>600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69"/>
      <c r="F17" s="92"/>
      <c r="G17" s="3">
        <f t="shared" si="0"/>
        <v>600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69"/>
      <c r="F18" s="92"/>
      <c r="G18" s="3">
        <f t="shared" si="0"/>
        <v>600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69"/>
      <c r="F19" s="92"/>
      <c r="G19" s="3">
        <f t="shared" si="0"/>
        <v>600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69"/>
      <c r="F20" s="92"/>
      <c r="G20" s="3">
        <f t="shared" si="0"/>
        <v>600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69"/>
      <c r="F21" s="92"/>
      <c r="G21" s="3">
        <f t="shared" si="0"/>
        <v>600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69"/>
      <c r="F22" s="92"/>
      <c r="G22" s="3">
        <f t="shared" si="0"/>
        <v>600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69"/>
      <c r="F23" s="92"/>
      <c r="G23" s="3">
        <f t="shared" si="0"/>
        <v>600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69"/>
      <c r="F24" s="92"/>
      <c r="G24" s="3">
        <f t="shared" si="0"/>
        <v>600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69">
        <f>SUM(E4:E24)</f>
        <v>2400</v>
      </c>
      <c r="F25" s="92">
        <f>SUM(F4:F24)</f>
        <v>1800</v>
      </c>
      <c r="G25" s="3">
        <f>E25-F25</f>
        <v>600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2400</v>
      </c>
      <c r="E26" s="11"/>
      <c r="F26" s="120"/>
      <c r="G26" s="108"/>
      <c r="H26" s="11"/>
      <c r="I26" s="11"/>
      <c r="J26" s="11"/>
    </row>
    <row r="27" spans="1:10" s="7" customFormat="1" ht="36.75" customHeight="1">
      <c r="A27" s="11"/>
      <c r="B27" s="11"/>
      <c r="C27" s="66" t="s">
        <v>8</v>
      </c>
      <c r="D27" s="72">
        <f>F25</f>
        <v>1800</v>
      </c>
      <c r="E27" s="11" t="s">
        <v>35</v>
      </c>
      <c r="F27" s="182" t="s">
        <v>765</v>
      </c>
      <c r="G27" s="123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600</v>
      </c>
      <c r="E28" s="66" t="s">
        <v>111</v>
      </c>
      <c r="F28" s="182" t="s">
        <v>160</v>
      </c>
      <c r="G28" s="108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182"/>
      <c r="G29" s="123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165</v>
      </c>
      <c r="E30" s="11" t="s">
        <v>11</v>
      </c>
      <c r="F30" s="131" t="s">
        <v>117</v>
      </c>
      <c r="G30" s="123"/>
      <c r="H30" s="65"/>
      <c r="I30" s="65"/>
      <c r="J30" s="65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1" type="noConversion"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/>
  <dimension ref="A1:J30"/>
  <sheetViews>
    <sheetView workbookViewId="0">
      <selection sqref="A1:J1"/>
    </sheetView>
  </sheetViews>
  <sheetFormatPr defaultRowHeight="14.25"/>
  <cols>
    <col min="1" max="1" width="4.125" customWidth="1"/>
    <col min="2" max="2" width="3.875" customWidth="1"/>
    <col min="3" max="3" width="4.625" customWidth="1"/>
    <col min="4" max="4" width="22.875" customWidth="1"/>
    <col min="5" max="5" width="8.375" customWidth="1"/>
    <col min="6" max="6" width="12.75" customWidth="1"/>
    <col min="8" max="8" width="12.625" customWidth="1"/>
    <col min="10" max="10" width="42.37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627</v>
      </c>
      <c r="E2" s="11" t="s">
        <v>39</v>
      </c>
      <c r="F2" s="66"/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68">
        <v>17</v>
      </c>
      <c r="B5" s="68">
        <v>6</v>
      </c>
      <c r="C5" s="68">
        <v>15</v>
      </c>
      <c r="D5" s="45" t="s">
        <v>626</v>
      </c>
      <c r="E5" s="69">
        <v>200</v>
      </c>
      <c r="F5" s="92"/>
      <c r="G5" s="3">
        <f>E5-F5</f>
        <v>200</v>
      </c>
      <c r="H5" s="45"/>
      <c r="I5" s="45"/>
      <c r="J5" s="68" t="s">
        <v>628</v>
      </c>
    </row>
    <row r="6" spans="1:10" s="7" customFormat="1" ht="15" customHeight="1">
      <c r="A6" s="68">
        <v>17</v>
      </c>
      <c r="B6" s="68">
        <v>6</v>
      </c>
      <c r="C6" s="68">
        <v>17</v>
      </c>
      <c r="D6" s="45" t="s">
        <v>665</v>
      </c>
      <c r="E6" s="69"/>
      <c r="F6" s="92">
        <v>200</v>
      </c>
      <c r="G6" s="3">
        <f t="shared" ref="G6:G24" si="0">G5+E6-F6</f>
        <v>0</v>
      </c>
      <c r="H6" s="45"/>
      <c r="I6" s="45"/>
      <c r="J6" s="68"/>
    </row>
    <row r="7" spans="1:10" s="7" customFormat="1" ht="15" customHeight="1">
      <c r="A7" s="68">
        <v>17</v>
      </c>
      <c r="B7" s="68">
        <v>8</v>
      </c>
      <c r="C7" s="68">
        <v>16</v>
      </c>
      <c r="D7" s="45" t="s">
        <v>739</v>
      </c>
      <c r="E7" s="69">
        <v>600</v>
      </c>
      <c r="F7" s="92"/>
      <c r="G7" s="3">
        <f>G6+E7-F7</f>
        <v>600</v>
      </c>
      <c r="H7" s="45" t="s">
        <v>688</v>
      </c>
      <c r="I7" s="45"/>
      <c r="J7" s="68"/>
    </row>
    <row r="8" spans="1:10" s="7" customFormat="1" ht="15" customHeight="1">
      <c r="A8" s="68">
        <v>17</v>
      </c>
      <c r="B8" s="68">
        <v>10</v>
      </c>
      <c r="C8" s="68">
        <v>3</v>
      </c>
      <c r="D8" s="45" t="s">
        <v>846</v>
      </c>
      <c r="E8" s="69"/>
      <c r="F8" s="92">
        <v>600</v>
      </c>
      <c r="G8" s="3">
        <f t="shared" si="0"/>
        <v>0</v>
      </c>
      <c r="H8" s="45"/>
      <c r="I8" s="45"/>
      <c r="J8" s="6" t="s">
        <v>813</v>
      </c>
    </row>
    <row r="9" spans="1:10" s="7" customFormat="1" ht="15" customHeight="1">
      <c r="A9" s="68"/>
      <c r="B9" s="68"/>
      <c r="C9" s="68"/>
      <c r="D9" s="45"/>
      <c r="E9" s="69"/>
      <c r="F9" s="92"/>
      <c r="G9" s="3">
        <f t="shared" si="0"/>
        <v>0</v>
      </c>
      <c r="H9" s="45"/>
      <c r="I9" s="45"/>
      <c r="J9" s="68"/>
    </row>
    <row r="10" spans="1:10" s="7" customFormat="1" ht="15" customHeight="1">
      <c r="A10" s="68"/>
      <c r="B10" s="68"/>
      <c r="C10" s="68"/>
      <c r="D10" s="45"/>
      <c r="E10" s="69"/>
      <c r="F10" s="128"/>
      <c r="G10" s="3">
        <f t="shared" si="0"/>
        <v>0</v>
      </c>
      <c r="H10" s="45"/>
      <c r="I10" s="45"/>
      <c r="J10" s="68"/>
    </row>
    <row r="11" spans="1:10" s="7" customFormat="1" ht="15" customHeight="1">
      <c r="A11" s="68"/>
      <c r="B11" s="68"/>
      <c r="C11" s="68"/>
      <c r="D11" s="45"/>
      <c r="E11" s="69"/>
      <c r="F11" s="92"/>
      <c r="G11" s="3">
        <f t="shared" si="0"/>
        <v>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69"/>
      <c r="F12" s="92"/>
      <c r="G12" s="3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69"/>
      <c r="F13" s="92"/>
      <c r="G13" s="3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69"/>
      <c r="F14" s="92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69"/>
      <c r="F15" s="92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69"/>
      <c r="F16" s="92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69"/>
      <c r="F17" s="92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69"/>
      <c r="F18" s="92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69"/>
      <c r="F19" s="92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69"/>
      <c r="F20" s="92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69"/>
      <c r="F21" s="92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69"/>
      <c r="F22" s="92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69"/>
      <c r="F23" s="92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69"/>
      <c r="F24" s="92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69">
        <f>SUM(E4:E24)</f>
        <v>800</v>
      </c>
      <c r="F25" s="92">
        <f>SUM(F4:F24)</f>
        <v>800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800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6" t="s">
        <v>8</v>
      </c>
      <c r="D27" s="72">
        <f>F25</f>
        <v>800</v>
      </c>
      <c r="E27" s="11" t="s">
        <v>35</v>
      </c>
      <c r="F27" s="65" t="s">
        <v>766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198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165</v>
      </c>
      <c r="E30" s="11" t="s">
        <v>11</v>
      </c>
      <c r="F30" s="11" t="s">
        <v>117</v>
      </c>
      <c r="G30" s="65"/>
      <c r="H30" s="65"/>
      <c r="I30" s="65"/>
      <c r="J30" s="65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1" type="noConversion"/>
  <pageMargins left="0.7" right="0.7" top="0.75" bottom="0.75" header="0.3" footer="0.3"/>
  <pageSetup orientation="portrait" horizontalDpi="300" verticalDpi="3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/>
  <dimension ref="A1:J30"/>
  <sheetViews>
    <sheetView workbookViewId="0">
      <selection activeCell="F8" sqref="F8"/>
    </sheetView>
  </sheetViews>
  <sheetFormatPr defaultRowHeight="14.25"/>
  <cols>
    <col min="1" max="1" width="4.75" customWidth="1"/>
    <col min="2" max="3" width="3.625" customWidth="1"/>
    <col min="4" max="4" width="23.5" bestFit="1" customWidth="1"/>
    <col min="5" max="5" width="7.125" customWidth="1"/>
    <col min="6" max="6" width="12.875" customWidth="1"/>
    <col min="8" max="8" width="12.625" customWidth="1"/>
    <col min="10" max="10" width="35.87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634</v>
      </c>
      <c r="E2" s="11" t="s">
        <v>39</v>
      </c>
      <c r="F2" s="66"/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68">
        <v>2017</v>
      </c>
      <c r="B5" s="68">
        <v>6</v>
      </c>
      <c r="C5" s="68">
        <v>22</v>
      </c>
      <c r="D5" s="45" t="s">
        <v>631</v>
      </c>
      <c r="E5" s="4">
        <v>200</v>
      </c>
      <c r="F5" s="164"/>
      <c r="G5" s="3">
        <f>E5-F5</f>
        <v>200</v>
      </c>
      <c r="H5" s="45" t="s">
        <v>186</v>
      </c>
      <c r="I5" s="45"/>
      <c r="J5" s="68" t="s">
        <v>632</v>
      </c>
    </row>
    <row r="6" spans="1:10" s="7" customFormat="1" ht="15" customHeight="1">
      <c r="A6" s="68">
        <v>2017</v>
      </c>
      <c r="B6" s="68">
        <v>6</v>
      </c>
      <c r="C6" s="68">
        <v>22</v>
      </c>
      <c r="D6" s="45" t="s">
        <v>635</v>
      </c>
      <c r="E6" s="4"/>
      <c r="F6" s="164">
        <v>200</v>
      </c>
      <c r="G6" s="3">
        <f t="shared" ref="G6:G24" si="0">G5+E6-F6</f>
        <v>0</v>
      </c>
      <c r="H6" s="45" t="s">
        <v>636</v>
      </c>
      <c r="I6" s="45"/>
      <c r="J6" s="68" t="s">
        <v>637</v>
      </c>
    </row>
    <row r="7" spans="1:10" s="7" customFormat="1" ht="15" customHeight="1">
      <c r="A7" s="68">
        <v>2017</v>
      </c>
      <c r="B7" s="68">
        <v>8</v>
      </c>
      <c r="C7" s="68">
        <v>16</v>
      </c>
      <c r="D7" s="45" t="s">
        <v>693</v>
      </c>
      <c r="E7" s="4">
        <v>600</v>
      </c>
      <c r="F7" s="164"/>
      <c r="G7" s="3">
        <f>G6+E7-F7</f>
        <v>600</v>
      </c>
      <c r="H7" s="45"/>
      <c r="I7" s="45"/>
      <c r="J7" s="286" t="s">
        <v>695</v>
      </c>
    </row>
    <row r="8" spans="1:10" s="7" customFormat="1" ht="15" customHeight="1">
      <c r="A8" s="68">
        <v>17</v>
      </c>
      <c r="B8" s="68">
        <v>9</v>
      </c>
      <c r="C8" s="68">
        <v>30</v>
      </c>
      <c r="D8" s="45" t="s">
        <v>847</v>
      </c>
      <c r="E8" s="4"/>
      <c r="F8" s="164">
        <v>600</v>
      </c>
      <c r="G8" s="3">
        <f t="shared" si="0"/>
        <v>0</v>
      </c>
      <c r="H8" s="45"/>
      <c r="I8" s="45"/>
      <c r="J8" s="6" t="s">
        <v>813</v>
      </c>
    </row>
    <row r="9" spans="1:10" s="7" customFormat="1" ht="15" customHeight="1">
      <c r="A9" s="68"/>
      <c r="B9" s="68"/>
      <c r="C9" s="68"/>
      <c r="D9" s="45"/>
      <c r="E9" s="4"/>
      <c r="F9" s="164"/>
      <c r="G9" s="3">
        <f t="shared" si="0"/>
        <v>0</v>
      </c>
      <c r="H9" s="45"/>
      <c r="I9" s="45"/>
      <c r="J9" s="68"/>
    </row>
    <row r="10" spans="1:10" s="7" customFormat="1" ht="15" customHeight="1">
      <c r="A10" s="68"/>
      <c r="B10" s="68"/>
      <c r="C10" s="68"/>
      <c r="D10" s="45"/>
      <c r="E10" s="4"/>
      <c r="F10" s="84"/>
      <c r="G10" s="3">
        <f t="shared" si="0"/>
        <v>0</v>
      </c>
      <c r="H10" s="45"/>
      <c r="I10" s="45"/>
      <c r="J10" s="68"/>
    </row>
    <row r="11" spans="1:10" s="7" customFormat="1" ht="15" customHeight="1">
      <c r="A11" s="68"/>
      <c r="B11" s="68"/>
      <c r="C11" s="68"/>
      <c r="D11" s="45"/>
      <c r="E11" s="4"/>
      <c r="F11" s="164"/>
      <c r="G11" s="3">
        <f t="shared" si="0"/>
        <v>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4"/>
      <c r="F12" s="164"/>
      <c r="G12" s="3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4"/>
      <c r="F13" s="164"/>
      <c r="G13" s="3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4"/>
      <c r="F14" s="164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4"/>
      <c r="F15" s="164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4"/>
      <c r="F16" s="164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4"/>
      <c r="F17" s="164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4"/>
      <c r="F18" s="164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4"/>
      <c r="F19" s="164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4"/>
      <c r="F20" s="164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4"/>
      <c r="F21" s="164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4"/>
      <c r="F22" s="164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4"/>
      <c r="F23" s="164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4"/>
      <c r="F24" s="164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4">
        <f>SUM(E4:E24)</f>
        <v>800</v>
      </c>
      <c r="F25" s="164">
        <f>SUM(F4:F24)</f>
        <v>800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800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6" t="s">
        <v>8</v>
      </c>
      <c r="D27" s="72">
        <f>F25</f>
        <v>800</v>
      </c>
      <c r="E27" s="11" t="s">
        <v>35</v>
      </c>
      <c r="F27" s="65" t="s">
        <v>633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124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165</v>
      </c>
      <c r="E30" s="11" t="s">
        <v>11</v>
      </c>
      <c r="F30" s="11" t="s">
        <v>117</v>
      </c>
      <c r="G30" s="65"/>
      <c r="H30" s="65"/>
      <c r="I30" s="65"/>
      <c r="J30" s="65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1" type="noConversion"/>
  <pageMargins left="0.7" right="0.7" top="0.75" bottom="0.75" header="0.3" footer="0.3"/>
  <pageSetup orientation="portrait" horizontalDpi="300" verticalDpi="30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/>
  <dimension ref="A1:J30"/>
  <sheetViews>
    <sheetView workbookViewId="0">
      <selection sqref="A1:J1"/>
    </sheetView>
  </sheetViews>
  <sheetFormatPr defaultRowHeight="14.25"/>
  <cols>
    <col min="1" max="3" width="4.125" customWidth="1"/>
    <col min="4" max="4" width="27.75" customWidth="1"/>
    <col min="6" max="6" width="12.75" customWidth="1"/>
    <col min="8" max="8" width="12.625" customWidth="1"/>
    <col min="10" max="10" width="30.7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638</v>
      </c>
      <c r="E2" s="11" t="s">
        <v>39</v>
      </c>
      <c r="F2" s="66"/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68">
        <v>2017</v>
      </c>
      <c r="B5" s="68">
        <v>6</v>
      </c>
      <c r="C5" s="68">
        <v>30</v>
      </c>
      <c r="D5" s="45" t="s">
        <v>639</v>
      </c>
      <c r="E5" s="4">
        <v>200</v>
      </c>
      <c r="F5" s="164"/>
      <c r="G5" s="3">
        <f>E5-F5</f>
        <v>200</v>
      </c>
      <c r="H5" s="45" t="s">
        <v>186</v>
      </c>
      <c r="I5" s="45"/>
      <c r="J5" s="68" t="s">
        <v>640</v>
      </c>
    </row>
    <row r="6" spans="1:10" s="7" customFormat="1" ht="15" customHeight="1">
      <c r="A6" s="68">
        <v>17</v>
      </c>
      <c r="B6" s="68">
        <v>8</v>
      </c>
      <c r="C6" s="68">
        <v>17</v>
      </c>
      <c r="D6" s="45" t="s">
        <v>740</v>
      </c>
      <c r="E6" s="4">
        <v>600</v>
      </c>
      <c r="F6" s="164"/>
      <c r="G6" s="3">
        <f t="shared" ref="G6:G24" si="0">G5+E6-F6</f>
        <v>800</v>
      </c>
      <c r="H6" s="45" t="s">
        <v>696</v>
      </c>
      <c r="I6" s="45"/>
      <c r="J6" s="68"/>
    </row>
    <row r="7" spans="1:10" s="7" customFormat="1" ht="15" customHeight="1">
      <c r="A7" s="68">
        <v>17</v>
      </c>
      <c r="B7" s="68">
        <v>10</v>
      </c>
      <c r="C7" s="68">
        <v>3</v>
      </c>
      <c r="D7" s="45" t="s">
        <v>848</v>
      </c>
      <c r="E7" s="4"/>
      <c r="F7" s="164">
        <v>800</v>
      </c>
      <c r="G7" s="3">
        <f>G6+E7-F7</f>
        <v>0</v>
      </c>
      <c r="H7" s="45"/>
      <c r="I7" s="45"/>
      <c r="J7" s="6" t="s">
        <v>813</v>
      </c>
    </row>
    <row r="8" spans="1:10" s="7" customFormat="1" ht="15" customHeight="1">
      <c r="A8" s="68"/>
      <c r="B8" s="68"/>
      <c r="C8" s="68"/>
      <c r="D8" s="45"/>
      <c r="E8" s="4"/>
      <c r="F8" s="164"/>
      <c r="G8" s="3">
        <f t="shared" si="0"/>
        <v>0</v>
      </c>
      <c r="H8" s="45"/>
      <c r="I8" s="45"/>
      <c r="J8" s="68"/>
    </row>
    <row r="9" spans="1:10" s="7" customFormat="1" ht="15" customHeight="1">
      <c r="A9" s="68"/>
      <c r="B9" s="68"/>
      <c r="C9" s="68"/>
      <c r="D9" s="45"/>
      <c r="E9" s="4"/>
      <c r="F9" s="164"/>
      <c r="G9" s="3">
        <f t="shared" si="0"/>
        <v>0</v>
      </c>
      <c r="H9" s="45"/>
      <c r="I9" s="45"/>
      <c r="J9" s="68"/>
    </row>
    <row r="10" spans="1:10" s="7" customFormat="1" ht="15" customHeight="1">
      <c r="A10" s="68"/>
      <c r="B10" s="68"/>
      <c r="C10" s="68"/>
      <c r="D10" s="45"/>
      <c r="E10" s="4"/>
      <c r="F10" s="84"/>
      <c r="G10" s="3">
        <f t="shared" si="0"/>
        <v>0</v>
      </c>
      <c r="H10" s="45"/>
      <c r="I10" s="45"/>
      <c r="J10" s="68"/>
    </row>
    <row r="11" spans="1:10" s="7" customFormat="1" ht="15" customHeight="1">
      <c r="A11" s="68"/>
      <c r="B11" s="68"/>
      <c r="C11" s="68"/>
      <c r="D11" s="45"/>
      <c r="E11" s="4"/>
      <c r="F11" s="164"/>
      <c r="G11" s="3">
        <f t="shared" si="0"/>
        <v>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4"/>
      <c r="F12" s="164"/>
      <c r="G12" s="3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4"/>
      <c r="F13" s="164"/>
      <c r="G13" s="3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4"/>
      <c r="F14" s="164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4"/>
      <c r="F15" s="164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4"/>
      <c r="F16" s="164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4"/>
      <c r="F17" s="164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4"/>
      <c r="F18" s="164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4"/>
      <c r="F19" s="164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4"/>
      <c r="F20" s="164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4"/>
      <c r="F21" s="164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4"/>
      <c r="F22" s="164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4"/>
      <c r="F23" s="164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4"/>
      <c r="F24" s="164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4">
        <f>SUM(E4:E24)</f>
        <v>800</v>
      </c>
      <c r="F25" s="164">
        <f>SUM(F4:F24)</f>
        <v>800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800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6" t="s">
        <v>8</v>
      </c>
      <c r="D27" s="72">
        <f>F25</f>
        <v>800</v>
      </c>
      <c r="E27" s="11" t="s">
        <v>35</v>
      </c>
      <c r="F27" s="65" t="s">
        <v>641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642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643</v>
      </c>
      <c r="E30" s="11" t="s">
        <v>11</v>
      </c>
      <c r="F30" s="11" t="s">
        <v>644</v>
      </c>
      <c r="G30" s="65"/>
      <c r="H30" s="65"/>
      <c r="I30" s="65"/>
      <c r="J30" s="65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1" type="noConversion"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/>
  <dimension ref="A1:J30"/>
  <sheetViews>
    <sheetView workbookViewId="0">
      <selection sqref="A1:J1"/>
    </sheetView>
  </sheetViews>
  <sheetFormatPr defaultRowHeight="14.25"/>
  <cols>
    <col min="1" max="3" width="3.625" customWidth="1"/>
    <col min="4" max="4" width="31.75" customWidth="1"/>
    <col min="5" max="5" width="9.375" bestFit="1" customWidth="1"/>
    <col min="6" max="6" width="12.75" customWidth="1"/>
    <col min="8" max="8" width="7.625" customWidth="1"/>
    <col min="9" max="9" width="7.125" customWidth="1"/>
    <col min="10" max="10" width="54.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646</v>
      </c>
      <c r="E2" s="11" t="s">
        <v>39</v>
      </c>
      <c r="F2" s="66"/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23.25" customHeight="1">
      <c r="A5" s="68">
        <v>17</v>
      </c>
      <c r="B5" s="68">
        <v>7</v>
      </c>
      <c r="C5" s="68">
        <v>1</v>
      </c>
      <c r="D5" s="45" t="s">
        <v>647</v>
      </c>
      <c r="E5" s="4">
        <v>2400</v>
      </c>
      <c r="F5" s="164"/>
      <c r="G5" s="3">
        <f>E5-F5</f>
        <v>2400</v>
      </c>
      <c r="H5" s="45" t="s">
        <v>186</v>
      </c>
      <c r="I5" s="45"/>
      <c r="J5" s="68" t="s">
        <v>648</v>
      </c>
    </row>
    <row r="6" spans="1:10" s="7" customFormat="1" ht="15" customHeight="1">
      <c r="A6" s="68">
        <v>17</v>
      </c>
      <c r="B6" s="68">
        <v>9</v>
      </c>
      <c r="C6" s="68">
        <v>30</v>
      </c>
      <c r="D6" s="45" t="s">
        <v>849</v>
      </c>
      <c r="E6" s="4"/>
      <c r="F6" s="164">
        <v>1200</v>
      </c>
      <c r="G6" s="3">
        <f t="shared" ref="G6:G24" si="0">G5+E6-F6</f>
        <v>1200</v>
      </c>
      <c r="H6" s="45"/>
      <c r="I6" s="45"/>
      <c r="J6" s="68" t="s">
        <v>780</v>
      </c>
    </row>
    <row r="7" spans="1:10" s="7" customFormat="1" ht="15" customHeight="1">
      <c r="A7" s="68"/>
      <c r="B7" s="68"/>
      <c r="C7" s="68"/>
      <c r="D7" s="45"/>
      <c r="E7" s="4"/>
      <c r="F7" s="164"/>
      <c r="G7" s="3">
        <f>G6+E7-F7</f>
        <v>1200</v>
      </c>
      <c r="H7" s="45"/>
      <c r="I7" s="45"/>
      <c r="J7" s="68"/>
    </row>
    <row r="8" spans="1:10" s="7" customFormat="1" ht="15" customHeight="1">
      <c r="A8" s="68"/>
      <c r="B8" s="68"/>
      <c r="C8" s="68"/>
      <c r="D8" s="45"/>
      <c r="E8" s="4"/>
      <c r="F8" s="164"/>
      <c r="G8" s="3">
        <f t="shared" si="0"/>
        <v>1200</v>
      </c>
      <c r="H8" s="45"/>
      <c r="I8" s="45"/>
      <c r="J8" s="68"/>
    </row>
    <row r="9" spans="1:10" s="7" customFormat="1" ht="15" customHeight="1">
      <c r="A9" s="68"/>
      <c r="B9" s="68"/>
      <c r="C9" s="68"/>
      <c r="D9" s="45"/>
      <c r="E9" s="4"/>
      <c r="F9" s="164"/>
      <c r="G9" s="3">
        <f t="shared" si="0"/>
        <v>1200</v>
      </c>
      <c r="H9" s="45"/>
      <c r="I9" s="45"/>
      <c r="J9" s="68"/>
    </row>
    <row r="10" spans="1:10" s="7" customFormat="1" ht="15" customHeight="1">
      <c r="A10" s="68"/>
      <c r="B10" s="68"/>
      <c r="C10" s="68"/>
      <c r="D10" s="45"/>
      <c r="E10" s="4"/>
      <c r="F10" s="84"/>
      <c r="G10" s="3">
        <f t="shared" si="0"/>
        <v>1200</v>
      </c>
      <c r="H10" s="45"/>
      <c r="I10" s="45"/>
      <c r="J10" s="68"/>
    </row>
    <row r="11" spans="1:10" s="7" customFormat="1" ht="15" customHeight="1">
      <c r="A11" s="68"/>
      <c r="B11" s="68"/>
      <c r="C11" s="68"/>
      <c r="D11" s="45"/>
      <c r="E11" s="4"/>
      <c r="F11" s="164"/>
      <c r="G11" s="3">
        <f t="shared" si="0"/>
        <v>1200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4"/>
      <c r="F12" s="164"/>
      <c r="G12" s="3">
        <f t="shared" si="0"/>
        <v>1200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4"/>
      <c r="F13" s="164"/>
      <c r="G13" s="3">
        <f t="shared" si="0"/>
        <v>1200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4"/>
      <c r="F14" s="164"/>
      <c r="G14" s="3">
        <f t="shared" si="0"/>
        <v>1200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4"/>
      <c r="F15" s="164"/>
      <c r="G15" s="3">
        <f t="shared" si="0"/>
        <v>1200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4"/>
      <c r="F16" s="164"/>
      <c r="G16" s="3">
        <f t="shared" si="0"/>
        <v>1200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4"/>
      <c r="F17" s="164"/>
      <c r="G17" s="3">
        <f t="shared" si="0"/>
        <v>1200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4"/>
      <c r="F18" s="164"/>
      <c r="G18" s="3">
        <f t="shared" si="0"/>
        <v>1200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4"/>
      <c r="F19" s="164"/>
      <c r="G19" s="3">
        <f t="shared" si="0"/>
        <v>1200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4"/>
      <c r="F20" s="164"/>
      <c r="G20" s="3">
        <f t="shared" si="0"/>
        <v>1200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4"/>
      <c r="F21" s="164"/>
      <c r="G21" s="3">
        <f t="shared" si="0"/>
        <v>1200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4"/>
      <c r="F22" s="164"/>
      <c r="G22" s="3">
        <f t="shared" si="0"/>
        <v>1200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4"/>
      <c r="F23" s="164"/>
      <c r="G23" s="3">
        <f t="shared" si="0"/>
        <v>1200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4"/>
      <c r="F24" s="164"/>
      <c r="G24" s="3">
        <f t="shared" si="0"/>
        <v>1200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4">
        <f>SUM(E4:E24)</f>
        <v>2400</v>
      </c>
      <c r="F25" s="164">
        <f>SUM(F4:F24)</f>
        <v>1200</v>
      </c>
      <c r="G25" s="3">
        <f>E25-F25</f>
        <v>1200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2400</v>
      </c>
      <c r="E26" s="11"/>
      <c r="F26" s="11"/>
      <c r="G26" s="11"/>
      <c r="H26" s="11"/>
      <c r="I26" s="11"/>
      <c r="J26" s="11"/>
    </row>
    <row r="27" spans="1:10" s="7" customFormat="1" ht="34.5" customHeight="1">
      <c r="A27" s="11"/>
      <c r="B27" s="11"/>
      <c r="C27" s="66" t="s">
        <v>8</v>
      </c>
      <c r="D27" s="72">
        <f>F25</f>
        <v>1200</v>
      </c>
      <c r="E27" s="11" t="s">
        <v>35</v>
      </c>
      <c r="F27" s="65" t="s">
        <v>654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1200</v>
      </c>
      <c r="E28" s="66" t="s">
        <v>111</v>
      </c>
      <c r="F28" s="65" t="s">
        <v>651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649</v>
      </c>
      <c r="E30" s="11" t="s">
        <v>11</v>
      </c>
      <c r="F30" s="11" t="s">
        <v>650</v>
      </c>
      <c r="G30" s="65"/>
      <c r="H30" s="65"/>
      <c r="I30" s="65"/>
      <c r="J30" s="65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1" type="noConversion"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/>
  <dimension ref="A1:J30"/>
  <sheetViews>
    <sheetView workbookViewId="0">
      <selection activeCell="J36" sqref="J36"/>
    </sheetView>
  </sheetViews>
  <sheetFormatPr defaultRowHeight="14.2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11" t="s">
        <v>188</v>
      </c>
      <c r="E2" s="11" t="s">
        <v>39</v>
      </c>
      <c r="F2" s="66"/>
      <c r="G2" s="11"/>
      <c r="H2" s="67"/>
      <c r="I2" s="67"/>
      <c r="J2" s="11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68" t="s">
        <v>189</v>
      </c>
      <c r="B5" s="68" t="s">
        <v>189</v>
      </c>
      <c r="C5" s="68" t="s">
        <v>189</v>
      </c>
      <c r="D5" s="45" t="s">
        <v>190</v>
      </c>
      <c r="E5" s="4"/>
      <c r="F5" s="3"/>
      <c r="G5" s="3">
        <f>E5-F5</f>
        <v>0</v>
      </c>
      <c r="H5" s="45" t="s">
        <v>186</v>
      </c>
      <c r="I5" s="45"/>
      <c r="J5" s="68" t="s">
        <v>850</v>
      </c>
    </row>
    <row r="6" spans="1:10" s="7" customFormat="1" ht="15" customHeight="1">
      <c r="A6" s="68"/>
      <c r="B6" s="68"/>
      <c r="C6" s="68"/>
      <c r="D6" s="45"/>
      <c r="E6" s="4"/>
      <c r="F6" s="3"/>
      <c r="G6" s="3">
        <f t="shared" ref="G6:G24" si="0">G5+E6-F6</f>
        <v>0</v>
      </c>
      <c r="H6" s="45"/>
      <c r="I6" s="45"/>
      <c r="J6" s="68"/>
    </row>
    <row r="7" spans="1:10" s="7" customFormat="1" ht="15" customHeight="1">
      <c r="A7" s="68"/>
      <c r="B7" s="68"/>
      <c r="C7" s="68"/>
      <c r="D7" s="45"/>
      <c r="E7" s="4"/>
      <c r="F7" s="3"/>
      <c r="G7" s="3">
        <f>G6+E7-F7</f>
        <v>0</v>
      </c>
      <c r="H7" s="45"/>
      <c r="I7" s="45"/>
      <c r="J7" s="68"/>
    </row>
    <row r="8" spans="1:10" s="7" customFormat="1" ht="15" customHeight="1">
      <c r="A8" s="68"/>
      <c r="B8" s="68"/>
      <c r="C8" s="68"/>
      <c r="D8" s="45"/>
      <c r="E8" s="4"/>
      <c r="F8" s="3"/>
      <c r="G8" s="3">
        <f t="shared" si="0"/>
        <v>0</v>
      </c>
      <c r="H8" s="45"/>
      <c r="I8" s="45"/>
      <c r="J8" s="68"/>
    </row>
    <row r="9" spans="1:10" s="7" customFormat="1" ht="15" customHeight="1">
      <c r="A9" s="68"/>
      <c r="B9" s="68"/>
      <c r="C9" s="68"/>
      <c r="D9" s="45"/>
      <c r="E9" s="4"/>
      <c r="F9" s="3"/>
      <c r="G9" s="3">
        <f t="shared" si="0"/>
        <v>0</v>
      </c>
      <c r="H9" s="45"/>
      <c r="I9" s="45"/>
      <c r="J9" s="68"/>
    </row>
    <row r="10" spans="1:10" s="7" customFormat="1" ht="15" customHeight="1">
      <c r="A10" s="68"/>
      <c r="B10" s="68"/>
      <c r="C10" s="68"/>
      <c r="D10" s="45"/>
      <c r="E10" s="4"/>
      <c r="F10" s="295"/>
      <c r="G10" s="3">
        <f t="shared" si="0"/>
        <v>0</v>
      </c>
      <c r="H10" s="45"/>
      <c r="I10" s="45"/>
      <c r="J10" s="68"/>
    </row>
    <row r="11" spans="1:10" s="7" customFormat="1" ht="15" customHeight="1">
      <c r="A11" s="68"/>
      <c r="B11" s="68"/>
      <c r="C11" s="68"/>
      <c r="D11" s="45"/>
      <c r="E11" s="4"/>
      <c r="F11" s="3"/>
      <c r="G11" s="3">
        <f t="shared" si="0"/>
        <v>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4"/>
      <c r="F12" s="3"/>
      <c r="G12" s="3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4"/>
      <c r="F13" s="3"/>
      <c r="G13" s="3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4"/>
      <c r="F14" s="3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4"/>
      <c r="F15" s="3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4"/>
      <c r="F16" s="3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4"/>
      <c r="F17" s="3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4"/>
      <c r="F18" s="3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4"/>
      <c r="F19" s="3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4"/>
      <c r="F20" s="3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4"/>
      <c r="F21" s="3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4"/>
      <c r="F22" s="3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4"/>
      <c r="F23" s="3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4"/>
      <c r="F24" s="3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4">
        <f>SUM(E4:E24)</f>
        <v>0</v>
      </c>
      <c r="F25" s="3">
        <f>SUM(F4:F24)</f>
        <v>0</v>
      </c>
      <c r="G25" s="3">
        <f>E25-F25</f>
        <v>0</v>
      </c>
      <c r="H25" s="45"/>
      <c r="I25" s="45"/>
      <c r="J25" s="68"/>
    </row>
    <row r="26" spans="1:10" s="7" customFormat="1" ht="15" customHeight="1">
      <c r="A26" s="11"/>
      <c r="B26" s="11"/>
      <c r="C26" s="66" t="s">
        <v>7</v>
      </c>
      <c r="D26" s="72">
        <f>E25</f>
        <v>0</v>
      </c>
      <c r="E26" s="11"/>
      <c r="F26" s="11"/>
      <c r="G26" s="11"/>
      <c r="H26" s="11"/>
      <c r="I26" s="11"/>
      <c r="J26" s="11"/>
    </row>
    <row r="27" spans="1:10" s="7" customFormat="1" ht="15" customHeight="1">
      <c r="A27" s="11"/>
      <c r="B27" s="11"/>
      <c r="C27" s="66" t="s">
        <v>8</v>
      </c>
      <c r="D27" s="72">
        <f>F25</f>
        <v>0</v>
      </c>
      <c r="E27" s="11" t="s">
        <v>35</v>
      </c>
      <c r="F27" s="65" t="s">
        <v>191</v>
      </c>
      <c r="G27" s="65"/>
      <c r="H27" s="65"/>
      <c r="I27" s="65"/>
      <c r="J27" s="65"/>
    </row>
    <row r="28" spans="1:10" s="7" customFormat="1" ht="15" customHeight="1">
      <c r="A28" s="11"/>
      <c r="B28" s="11"/>
      <c r="C28" s="66" t="s">
        <v>9</v>
      </c>
      <c r="D28" s="72">
        <f>G25</f>
        <v>0</v>
      </c>
      <c r="E28" s="66" t="s">
        <v>111</v>
      </c>
      <c r="F28" s="65" t="s">
        <v>192</v>
      </c>
      <c r="G28" s="11"/>
      <c r="H28" s="65"/>
      <c r="I28" s="11"/>
      <c r="J28" s="11"/>
    </row>
    <row r="29" spans="1:10" s="7" customFormat="1" ht="15" customHeight="1">
      <c r="A29" s="11"/>
      <c r="B29" s="11"/>
      <c r="C29" s="66"/>
      <c r="D29" s="11"/>
      <c r="E29" s="66"/>
      <c r="F29" s="65"/>
      <c r="G29" s="65"/>
      <c r="H29" s="65"/>
      <c r="I29" s="65"/>
      <c r="J29" s="65"/>
    </row>
    <row r="30" spans="1:10" s="7" customFormat="1" ht="15" customHeight="1">
      <c r="A30" s="325" t="s">
        <v>10</v>
      </c>
      <c r="B30" s="325"/>
      <c r="C30" s="325"/>
      <c r="D30" s="11" t="s">
        <v>193</v>
      </c>
      <c r="E30" s="11" t="s">
        <v>11</v>
      </c>
      <c r="F30" s="11" t="s">
        <v>193</v>
      </c>
      <c r="G30" s="65"/>
      <c r="H30" s="65"/>
      <c r="I30" s="65"/>
      <c r="J30" s="65"/>
    </row>
  </sheetData>
  <mergeCells count="12"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  <mergeCell ref="A25:C25"/>
  </mergeCells>
  <phoneticPr fontId="21" type="noConversion"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36" sqref="J36"/>
    </sheetView>
  </sheetViews>
  <sheetFormatPr defaultRowHeight="14.2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264" t="s">
        <v>188</v>
      </c>
      <c r="E2" s="264" t="s">
        <v>39</v>
      </c>
      <c r="F2" s="290"/>
      <c r="G2" s="264"/>
      <c r="H2" s="67"/>
      <c r="I2" s="67"/>
      <c r="J2" s="264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68" t="s">
        <v>189</v>
      </c>
      <c r="B5" s="68" t="s">
        <v>189</v>
      </c>
      <c r="C5" s="68" t="s">
        <v>189</v>
      </c>
      <c r="D5" s="45" t="s">
        <v>190</v>
      </c>
      <c r="E5" s="4"/>
      <c r="F5" s="3"/>
      <c r="G5" s="3">
        <f>E5-F5</f>
        <v>0</v>
      </c>
      <c r="H5" s="45" t="s">
        <v>186</v>
      </c>
      <c r="I5" s="45"/>
      <c r="J5" s="68" t="s">
        <v>850</v>
      </c>
    </row>
    <row r="6" spans="1:10" s="7" customFormat="1" ht="15" customHeight="1">
      <c r="A6" s="68"/>
      <c r="B6" s="68"/>
      <c r="C6" s="68"/>
      <c r="D6" s="45"/>
      <c r="E6" s="4"/>
      <c r="F6" s="3"/>
      <c r="G6" s="3">
        <f t="shared" ref="G6:G24" si="0">G5+E6-F6</f>
        <v>0</v>
      </c>
      <c r="H6" s="45"/>
      <c r="I6" s="45"/>
      <c r="J6" s="68"/>
    </row>
    <row r="7" spans="1:10" s="7" customFormat="1" ht="15" customHeight="1">
      <c r="A7" s="68"/>
      <c r="B7" s="68"/>
      <c r="C7" s="68"/>
      <c r="D7" s="45"/>
      <c r="E7" s="4"/>
      <c r="F7" s="3"/>
      <c r="G7" s="3">
        <f>G6+E7-F7</f>
        <v>0</v>
      </c>
      <c r="H7" s="45"/>
      <c r="I7" s="45"/>
      <c r="J7" s="68"/>
    </row>
    <row r="8" spans="1:10" s="7" customFormat="1" ht="15" customHeight="1">
      <c r="A8" s="68"/>
      <c r="B8" s="68"/>
      <c r="C8" s="68"/>
      <c r="D8" s="45"/>
      <c r="E8" s="4"/>
      <c r="F8" s="3"/>
      <c r="G8" s="3">
        <f t="shared" si="0"/>
        <v>0</v>
      </c>
      <c r="H8" s="45"/>
      <c r="I8" s="45"/>
      <c r="J8" s="68"/>
    </row>
    <row r="9" spans="1:10" s="7" customFormat="1" ht="15" customHeight="1">
      <c r="A9" s="68"/>
      <c r="B9" s="68"/>
      <c r="C9" s="68"/>
      <c r="D9" s="45"/>
      <c r="E9" s="4"/>
      <c r="F9" s="3"/>
      <c r="G9" s="3">
        <f t="shared" si="0"/>
        <v>0</v>
      </c>
      <c r="H9" s="45"/>
      <c r="I9" s="45"/>
      <c r="J9" s="68"/>
    </row>
    <row r="10" spans="1:10" s="7" customFormat="1" ht="15" customHeight="1">
      <c r="A10" s="68"/>
      <c r="B10" s="68"/>
      <c r="C10" s="68"/>
      <c r="D10" s="45"/>
      <c r="E10" s="4"/>
      <c r="F10" s="295"/>
      <c r="G10" s="3">
        <f t="shared" si="0"/>
        <v>0</v>
      </c>
      <c r="H10" s="45"/>
      <c r="I10" s="45"/>
      <c r="J10" s="68"/>
    </row>
    <row r="11" spans="1:10" s="7" customFormat="1" ht="15" customHeight="1">
      <c r="A11" s="68"/>
      <c r="B11" s="68"/>
      <c r="C11" s="68"/>
      <c r="D11" s="45"/>
      <c r="E11" s="4"/>
      <c r="F11" s="3"/>
      <c r="G11" s="3">
        <f t="shared" si="0"/>
        <v>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4"/>
      <c r="F12" s="3"/>
      <c r="G12" s="3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4"/>
      <c r="F13" s="3"/>
      <c r="G13" s="3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4"/>
      <c r="F14" s="3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4"/>
      <c r="F15" s="3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4"/>
      <c r="F16" s="3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4"/>
      <c r="F17" s="3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4"/>
      <c r="F18" s="3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4"/>
      <c r="F19" s="3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4"/>
      <c r="F20" s="3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4"/>
      <c r="F21" s="3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4"/>
      <c r="F22" s="3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4"/>
      <c r="F23" s="3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4"/>
      <c r="F24" s="3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4">
        <f>SUM(E4:E24)</f>
        <v>0</v>
      </c>
      <c r="F25" s="3">
        <f>SUM(F4:F24)</f>
        <v>0</v>
      </c>
      <c r="G25" s="3">
        <f>E25-F25</f>
        <v>0</v>
      </c>
      <c r="H25" s="45"/>
      <c r="I25" s="45"/>
      <c r="J25" s="68"/>
    </row>
    <row r="26" spans="1:10" s="7" customFormat="1" ht="15" customHeight="1">
      <c r="A26" s="264"/>
      <c r="B26" s="264"/>
      <c r="C26" s="290" t="s">
        <v>7</v>
      </c>
      <c r="D26" s="72">
        <f>E25</f>
        <v>0</v>
      </c>
      <c r="E26" s="264"/>
      <c r="F26" s="264"/>
      <c r="G26" s="264"/>
      <c r="H26" s="264"/>
      <c r="I26" s="264"/>
      <c r="J26" s="264"/>
    </row>
    <row r="27" spans="1:10" s="7" customFormat="1" ht="15" customHeight="1">
      <c r="A27" s="264"/>
      <c r="B27" s="264"/>
      <c r="C27" s="290" t="s">
        <v>8</v>
      </c>
      <c r="D27" s="72">
        <f>F25</f>
        <v>0</v>
      </c>
      <c r="E27" s="264" t="s">
        <v>35</v>
      </c>
      <c r="F27" s="291" t="s">
        <v>191</v>
      </c>
      <c r="G27" s="291"/>
      <c r="H27" s="291"/>
      <c r="I27" s="291"/>
      <c r="J27" s="291"/>
    </row>
    <row r="28" spans="1:10" s="7" customFormat="1" ht="15" customHeight="1">
      <c r="A28" s="264"/>
      <c r="B28" s="264"/>
      <c r="C28" s="290" t="s">
        <v>9</v>
      </c>
      <c r="D28" s="72">
        <f>G25</f>
        <v>0</v>
      </c>
      <c r="E28" s="290" t="s">
        <v>111</v>
      </c>
      <c r="F28" s="291" t="s">
        <v>192</v>
      </c>
      <c r="G28" s="264"/>
      <c r="H28" s="291"/>
      <c r="I28" s="264"/>
      <c r="J28" s="264"/>
    </row>
    <row r="29" spans="1:10" s="7" customFormat="1" ht="15" customHeight="1">
      <c r="A29" s="264"/>
      <c r="B29" s="264"/>
      <c r="C29" s="290"/>
      <c r="D29" s="264"/>
      <c r="E29" s="290"/>
      <c r="F29" s="291"/>
      <c r="G29" s="291"/>
      <c r="H29" s="291"/>
      <c r="I29" s="291"/>
      <c r="J29" s="291"/>
    </row>
    <row r="30" spans="1:10" s="7" customFormat="1" ht="15" customHeight="1">
      <c r="A30" s="325" t="s">
        <v>10</v>
      </c>
      <c r="B30" s="325"/>
      <c r="C30" s="325"/>
      <c r="D30" s="264" t="s">
        <v>193</v>
      </c>
      <c r="E30" s="264" t="s">
        <v>11</v>
      </c>
      <c r="F30" s="264" t="s">
        <v>193</v>
      </c>
      <c r="G30" s="291"/>
      <c r="H30" s="291"/>
      <c r="I30" s="291"/>
      <c r="J30" s="291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23" sqref="J23"/>
    </sheetView>
  </sheetViews>
  <sheetFormatPr defaultRowHeight="14.2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264" t="s">
        <v>188</v>
      </c>
      <c r="E2" s="264" t="s">
        <v>39</v>
      </c>
      <c r="F2" s="290"/>
      <c r="G2" s="264"/>
      <c r="H2" s="67"/>
      <c r="I2" s="67"/>
      <c r="J2" s="264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68" t="s">
        <v>189</v>
      </c>
      <c r="B5" s="68" t="s">
        <v>189</v>
      </c>
      <c r="C5" s="68" t="s">
        <v>189</v>
      </c>
      <c r="D5" s="45" t="s">
        <v>190</v>
      </c>
      <c r="E5" s="4"/>
      <c r="F5" s="3"/>
      <c r="G5" s="3">
        <f>E5-F5</f>
        <v>0</v>
      </c>
      <c r="H5" s="45" t="s">
        <v>186</v>
      </c>
      <c r="I5" s="45"/>
      <c r="J5" s="68" t="s">
        <v>850</v>
      </c>
    </row>
    <row r="6" spans="1:10" s="7" customFormat="1" ht="15" customHeight="1">
      <c r="A6" s="68"/>
      <c r="B6" s="68"/>
      <c r="C6" s="68"/>
      <c r="D6" s="45"/>
      <c r="E6" s="4"/>
      <c r="F6" s="3"/>
      <c r="G6" s="3">
        <f t="shared" ref="G6:G24" si="0">G5+E6-F6</f>
        <v>0</v>
      </c>
      <c r="H6" s="45"/>
      <c r="I6" s="45"/>
      <c r="J6" s="68"/>
    </row>
    <row r="7" spans="1:10" s="7" customFormat="1" ht="15" customHeight="1">
      <c r="A7" s="68"/>
      <c r="B7" s="68"/>
      <c r="C7" s="68"/>
      <c r="D7" s="45"/>
      <c r="E7" s="4"/>
      <c r="F7" s="3"/>
      <c r="G7" s="3">
        <f>G6+E7-F7</f>
        <v>0</v>
      </c>
      <c r="H7" s="45"/>
      <c r="I7" s="45"/>
      <c r="J7" s="68"/>
    </row>
    <row r="8" spans="1:10" s="7" customFormat="1" ht="15" customHeight="1">
      <c r="A8" s="68"/>
      <c r="B8" s="68"/>
      <c r="C8" s="68"/>
      <c r="D8" s="45"/>
      <c r="E8" s="4"/>
      <c r="F8" s="3"/>
      <c r="G8" s="3">
        <f t="shared" si="0"/>
        <v>0</v>
      </c>
      <c r="H8" s="45"/>
      <c r="I8" s="45"/>
      <c r="J8" s="68"/>
    </row>
    <row r="9" spans="1:10" s="7" customFormat="1" ht="15" customHeight="1">
      <c r="A9" s="68"/>
      <c r="B9" s="68"/>
      <c r="C9" s="68"/>
      <c r="D9" s="45"/>
      <c r="E9" s="4"/>
      <c r="F9" s="3"/>
      <c r="G9" s="3">
        <f t="shared" si="0"/>
        <v>0</v>
      </c>
      <c r="H9" s="45"/>
      <c r="I9" s="45"/>
      <c r="J9" s="68"/>
    </row>
    <row r="10" spans="1:10" s="7" customFormat="1" ht="15" customHeight="1">
      <c r="A10" s="68"/>
      <c r="B10" s="68"/>
      <c r="C10" s="68"/>
      <c r="D10" s="45"/>
      <c r="E10" s="4"/>
      <c r="F10" s="295"/>
      <c r="G10" s="3">
        <f t="shared" si="0"/>
        <v>0</v>
      </c>
      <c r="H10" s="45"/>
      <c r="I10" s="45"/>
      <c r="J10" s="68"/>
    </row>
    <row r="11" spans="1:10" s="7" customFormat="1" ht="15" customHeight="1">
      <c r="A11" s="68"/>
      <c r="B11" s="68"/>
      <c r="C11" s="68"/>
      <c r="D11" s="45"/>
      <c r="E11" s="4"/>
      <c r="F11" s="3"/>
      <c r="G11" s="3">
        <f t="shared" si="0"/>
        <v>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4"/>
      <c r="F12" s="3"/>
      <c r="G12" s="3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4"/>
      <c r="F13" s="3"/>
      <c r="G13" s="3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4"/>
      <c r="F14" s="3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4"/>
      <c r="F15" s="3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4"/>
      <c r="F16" s="3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4"/>
      <c r="F17" s="3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4"/>
      <c r="F18" s="3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4"/>
      <c r="F19" s="3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4"/>
      <c r="F20" s="3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4"/>
      <c r="F21" s="3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4"/>
      <c r="F22" s="3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4"/>
      <c r="F23" s="3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4"/>
      <c r="F24" s="3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4">
        <f>SUM(E4:E24)</f>
        <v>0</v>
      </c>
      <c r="F25" s="3">
        <f>SUM(F4:F24)</f>
        <v>0</v>
      </c>
      <c r="G25" s="3">
        <f>E25-F25</f>
        <v>0</v>
      </c>
      <c r="H25" s="45"/>
      <c r="I25" s="45"/>
      <c r="J25" s="68"/>
    </row>
    <row r="26" spans="1:10" s="7" customFormat="1" ht="15" customHeight="1">
      <c r="A26" s="264"/>
      <c r="B26" s="264"/>
      <c r="C26" s="290" t="s">
        <v>7</v>
      </c>
      <c r="D26" s="72">
        <f>E25</f>
        <v>0</v>
      </c>
      <c r="E26" s="264"/>
      <c r="F26" s="264"/>
      <c r="G26" s="264"/>
      <c r="H26" s="264"/>
      <c r="I26" s="264"/>
      <c r="J26" s="264"/>
    </row>
    <row r="27" spans="1:10" s="7" customFormat="1" ht="15" customHeight="1">
      <c r="A27" s="264"/>
      <c r="B27" s="264"/>
      <c r="C27" s="290" t="s">
        <v>8</v>
      </c>
      <c r="D27" s="72">
        <f>F25</f>
        <v>0</v>
      </c>
      <c r="E27" s="264" t="s">
        <v>35</v>
      </c>
      <c r="F27" s="291" t="s">
        <v>191</v>
      </c>
      <c r="G27" s="291"/>
      <c r="H27" s="291"/>
      <c r="I27" s="291"/>
      <c r="J27" s="291"/>
    </row>
    <row r="28" spans="1:10" s="7" customFormat="1" ht="15" customHeight="1">
      <c r="A28" s="264"/>
      <c r="B28" s="264"/>
      <c r="C28" s="290" t="s">
        <v>9</v>
      </c>
      <c r="D28" s="72">
        <f>G25</f>
        <v>0</v>
      </c>
      <c r="E28" s="290" t="s">
        <v>111</v>
      </c>
      <c r="F28" s="291" t="s">
        <v>192</v>
      </c>
      <c r="G28" s="264"/>
      <c r="H28" s="291"/>
      <c r="I28" s="264"/>
      <c r="J28" s="264"/>
    </row>
    <row r="29" spans="1:10" s="7" customFormat="1" ht="15" customHeight="1">
      <c r="A29" s="264"/>
      <c r="B29" s="264"/>
      <c r="C29" s="290"/>
      <c r="D29" s="264"/>
      <c r="E29" s="290"/>
      <c r="F29" s="291"/>
      <c r="G29" s="291"/>
      <c r="H29" s="291"/>
      <c r="I29" s="291"/>
      <c r="J29" s="291"/>
    </row>
    <row r="30" spans="1:10" s="7" customFormat="1" ht="15" customHeight="1">
      <c r="A30" s="325" t="s">
        <v>10</v>
      </c>
      <c r="B30" s="325"/>
      <c r="C30" s="325"/>
      <c r="D30" s="264" t="s">
        <v>193</v>
      </c>
      <c r="E30" s="264" t="s">
        <v>11</v>
      </c>
      <c r="F30" s="264" t="s">
        <v>193</v>
      </c>
      <c r="G30" s="291"/>
      <c r="H30" s="291"/>
      <c r="I30" s="291"/>
      <c r="J30" s="291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41"/>
  <sheetViews>
    <sheetView workbookViewId="0">
      <selection activeCell="F9" sqref="F9"/>
    </sheetView>
  </sheetViews>
  <sheetFormatPr defaultRowHeight="12"/>
  <cols>
    <col min="1" max="2" width="2.875" style="7" customWidth="1"/>
    <col min="3" max="3" width="2.875" style="10" customWidth="1"/>
    <col min="4" max="4" width="36.25" style="7" customWidth="1"/>
    <col min="5" max="5" width="9.875" style="7" customWidth="1"/>
    <col min="6" max="6" width="12.875" style="7" customWidth="1"/>
    <col min="7" max="7" width="9.875" style="7" customWidth="1"/>
    <col min="8" max="8" width="7.375" style="7" customWidth="1"/>
    <col min="9" max="9" width="5.75" style="7" customWidth="1"/>
    <col min="10" max="10" width="53.5" style="7" customWidth="1"/>
    <col min="11" max="16384" width="9" style="7"/>
  </cols>
  <sheetData>
    <row r="1" spans="1:10" ht="30.75" customHeight="1">
      <c r="A1" s="308" t="s">
        <v>40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25" customHeight="1">
      <c r="A2" s="309" t="s">
        <v>41</v>
      </c>
      <c r="B2" s="309"/>
      <c r="C2" s="309"/>
      <c r="D2" s="12" t="s">
        <v>140</v>
      </c>
      <c r="E2" s="16" t="s">
        <v>42</v>
      </c>
      <c r="F2" s="9" t="s">
        <v>63</v>
      </c>
      <c r="G2" s="11"/>
      <c r="H2" s="25"/>
      <c r="I2" s="25"/>
    </row>
    <row r="3" spans="1:10" ht="12" customHeight="1">
      <c r="A3" s="313" t="s">
        <v>43</v>
      </c>
      <c r="B3" s="313"/>
      <c r="C3" s="313"/>
      <c r="D3" s="310" t="s">
        <v>44</v>
      </c>
      <c r="E3" s="310" t="s">
        <v>45</v>
      </c>
      <c r="F3" s="310" t="s">
        <v>46</v>
      </c>
      <c r="G3" s="310" t="s">
        <v>47</v>
      </c>
      <c r="H3" s="310" t="s">
        <v>0</v>
      </c>
      <c r="I3" s="310" t="s">
        <v>1</v>
      </c>
      <c r="J3" s="310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1"/>
      <c r="E4" s="311"/>
      <c r="F4" s="311"/>
      <c r="G4" s="311"/>
      <c r="H4" s="311"/>
      <c r="I4" s="311"/>
      <c r="J4" s="311"/>
    </row>
    <row r="5" spans="1:10" ht="14.25" customHeight="1">
      <c r="A5" s="184">
        <v>16</v>
      </c>
      <c r="B5" s="184">
        <v>10</v>
      </c>
      <c r="C5" s="184">
        <v>10</v>
      </c>
      <c r="D5" s="185" t="s">
        <v>342</v>
      </c>
      <c r="E5" s="208">
        <v>7200</v>
      </c>
      <c r="F5" s="187">
        <v>6800</v>
      </c>
      <c r="G5" s="188">
        <f>E5-F5</f>
        <v>400</v>
      </c>
      <c r="H5" s="209"/>
      <c r="I5" s="210"/>
      <c r="J5" s="183"/>
    </row>
    <row r="6" spans="1:10" ht="14.25" customHeight="1">
      <c r="A6" s="199">
        <v>17</v>
      </c>
      <c r="B6" s="199">
        <v>4</v>
      </c>
      <c r="C6" s="199">
        <v>4</v>
      </c>
      <c r="D6" s="197" t="s">
        <v>483</v>
      </c>
      <c r="E6" s="4">
        <v>800</v>
      </c>
      <c r="F6" s="35"/>
      <c r="G6" s="40">
        <f>G5+E6-F6</f>
        <v>1200</v>
      </c>
      <c r="H6" s="2"/>
      <c r="I6" s="5"/>
      <c r="J6" s="46"/>
    </row>
    <row r="7" spans="1:10" ht="14.25" customHeight="1">
      <c r="A7" s="6">
        <v>17</v>
      </c>
      <c r="B7" s="6">
        <v>4</v>
      </c>
      <c r="C7" s="6">
        <v>14</v>
      </c>
      <c r="D7" s="2" t="s">
        <v>524</v>
      </c>
      <c r="E7" s="4"/>
      <c r="F7" s="35">
        <v>1200</v>
      </c>
      <c r="G7" s="40">
        <f t="shared" ref="G7:G24" si="0">G6+E7-F7</f>
        <v>0</v>
      </c>
      <c r="H7" s="2"/>
      <c r="I7" s="5"/>
      <c r="J7" s="46"/>
    </row>
    <row r="8" spans="1:10" ht="14.25" customHeight="1">
      <c r="A8" s="6">
        <v>17</v>
      </c>
      <c r="B8" s="6">
        <v>9</v>
      </c>
      <c r="C8" s="6">
        <v>3</v>
      </c>
      <c r="D8" s="2" t="s">
        <v>744</v>
      </c>
      <c r="E8" s="4">
        <v>1200</v>
      </c>
      <c r="F8" s="35"/>
      <c r="G8" s="40">
        <f t="shared" si="0"/>
        <v>1200</v>
      </c>
      <c r="H8" s="2"/>
      <c r="I8" s="5"/>
      <c r="J8" s="46"/>
    </row>
    <row r="9" spans="1:10" ht="14.25" customHeight="1">
      <c r="A9" s="6">
        <v>17</v>
      </c>
      <c r="B9" s="6">
        <v>9</v>
      </c>
      <c r="C9" s="6">
        <v>30</v>
      </c>
      <c r="D9" s="2" t="s">
        <v>783</v>
      </c>
      <c r="E9" s="4"/>
      <c r="F9" s="35">
        <v>1200</v>
      </c>
      <c r="G9" s="40">
        <f t="shared" si="0"/>
        <v>0</v>
      </c>
      <c r="H9" s="2"/>
      <c r="I9" s="5"/>
      <c r="J9" s="6" t="s">
        <v>780</v>
      </c>
    </row>
    <row r="10" spans="1:10" ht="14.25" customHeight="1">
      <c r="A10" s="6"/>
      <c r="B10" s="6"/>
      <c r="C10" s="6"/>
      <c r="D10" s="2"/>
      <c r="E10" s="4"/>
      <c r="F10" s="43"/>
      <c r="G10" s="40">
        <f t="shared" si="0"/>
        <v>0</v>
      </c>
      <c r="H10" s="2"/>
      <c r="I10" s="5"/>
      <c r="J10" s="6"/>
    </row>
    <row r="11" spans="1:10" ht="14.25" customHeight="1">
      <c r="A11" s="6"/>
      <c r="B11" s="6"/>
      <c r="C11" s="6"/>
      <c r="D11" s="2"/>
      <c r="E11" s="4"/>
      <c r="F11" s="35"/>
      <c r="G11" s="40">
        <f t="shared" si="0"/>
        <v>0</v>
      </c>
      <c r="H11" s="6"/>
      <c r="I11" s="5"/>
      <c r="J11" s="6"/>
    </row>
    <row r="12" spans="1:10" ht="14.25" customHeight="1">
      <c r="A12" s="6"/>
      <c r="B12" s="6"/>
      <c r="C12" s="6"/>
      <c r="D12" s="2"/>
      <c r="E12" s="4"/>
      <c r="F12" s="35"/>
      <c r="G12" s="40">
        <f t="shared" si="0"/>
        <v>0</v>
      </c>
      <c r="H12" s="2"/>
      <c r="I12" s="5"/>
      <c r="J12" s="6"/>
    </row>
    <row r="13" spans="1:10" s="19" customFormat="1" ht="14.25" customHeight="1">
      <c r="A13" s="79"/>
      <c r="B13" s="79"/>
      <c r="C13" s="79"/>
      <c r="D13" s="2"/>
      <c r="E13" s="4"/>
      <c r="F13" s="35"/>
      <c r="G13" s="40">
        <f t="shared" si="0"/>
        <v>0</v>
      </c>
      <c r="H13" s="2"/>
      <c r="I13" s="5"/>
      <c r="J13" s="79"/>
    </row>
    <row r="14" spans="1:10" ht="14.25" customHeight="1">
      <c r="A14" s="6"/>
      <c r="B14" s="6"/>
      <c r="C14" s="6"/>
      <c r="D14" s="2"/>
      <c r="E14" s="4"/>
      <c r="F14" s="35"/>
      <c r="G14" s="40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5"/>
      <c r="G15" s="40">
        <f t="shared" si="0"/>
        <v>0</v>
      </c>
      <c r="H15" s="2"/>
      <c r="I15" s="13"/>
      <c r="J15" s="6"/>
    </row>
    <row r="16" spans="1:10" ht="14.25" customHeight="1">
      <c r="A16" s="6"/>
      <c r="B16" s="6"/>
      <c r="C16" s="6"/>
      <c r="D16" s="2"/>
      <c r="E16" s="4"/>
      <c r="F16" s="35"/>
      <c r="G16" s="40">
        <f t="shared" si="0"/>
        <v>0</v>
      </c>
      <c r="H16" s="2"/>
      <c r="I16" s="5"/>
      <c r="J16" s="6"/>
    </row>
    <row r="17" spans="1:10" ht="14.25" customHeight="1">
      <c r="A17" s="6"/>
      <c r="B17" s="6"/>
      <c r="C17" s="6"/>
      <c r="D17" s="2"/>
      <c r="E17" s="4"/>
      <c r="F17" s="35"/>
      <c r="G17" s="40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5"/>
      <c r="G18" s="40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5"/>
      <c r="G19" s="40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5"/>
      <c r="G20" s="40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5"/>
      <c r="G21" s="40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5"/>
      <c r="G22" s="40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5"/>
      <c r="G23" s="40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5"/>
      <c r="G24" s="40">
        <f t="shared" si="0"/>
        <v>0</v>
      </c>
      <c r="H24" s="2"/>
      <c r="I24" s="6"/>
      <c r="J24" s="6"/>
    </row>
    <row r="25" spans="1:10" ht="14.25" customHeight="1">
      <c r="A25" s="314" t="s">
        <v>52</v>
      </c>
      <c r="B25" s="314"/>
      <c r="C25" s="314"/>
      <c r="D25" s="2"/>
      <c r="E25" s="4">
        <f>SUM(E4:E24)</f>
        <v>9200</v>
      </c>
      <c r="F25" s="35">
        <f>SUM(F4:F24)</f>
        <v>9200</v>
      </c>
      <c r="G25" s="40">
        <f>E25-F25</f>
        <v>0</v>
      </c>
      <c r="H25" s="2"/>
      <c r="I25" s="5"/>
      <c r="J25" s="6"/>
    </row>
    <row r="26" spans="1:10" ht="14.25" customHeight="1">
      <c r="C26" s="15" t="s">
        <v>53</v>
      </c>
      <c r="D26" s="14">
        <f>E25</f>
        <v>9200</v>
      </c>
      <c r="F26" s="16"/>
      <c r="H26" s="16"/>
    </row>
    <row r="27" spans="1:10" ht="14.25" customHeight="1">
      <c r="C27" s="15" t="s">
        <v>54</v>
      </c>
      <c r="D27" s="14">
        <f>F25</f>
        <v>9200</v>
      </c>
      <c r="E27" s="16" t="s">
        <v>55</v>
      </c>
      <c r="F27" s="12" t="s">
        <v>123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0</v>
      </c>
      <c r="E28" s="15" t="s">
        <v>112</v>
      </c>
      <c r="F28" s="18" t="s">
        <v>119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12" t="s">
        <v>57</v>
      </c>
      <c r="B30" s="312"/>
      <c r="C30" s="312"/>
      <c r="D30" s="7" t="s">
        <v>113</v>
      </c>
      <c r="E30" s="16" t="s">
        <v>58</v>
      </c>
      <c r="F30" s="7" t="s">
        <v>117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23" sqref="J23"/>
    </sheetView>
  </sheetViews>
  <sheetFormatPr defaultRowHeight="14.2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264" t="s">
        <v>188</v>
      </c>
      <c r="E2" s="264" t="s">
        <v>39</v>
      </c>
      <c r="F2" s="290"/>
      <c r="G2" s="264"/>
      <c r="H2" s="67"/>
      <c r="I2" s="67"/>
      <c r="J2" s="264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68" t="s">
        <v>189</v>
      </c>
      <c r="B5" s="68" t="s">
        <v>189</v>
      </c>
      <c r="C5" s="68" t="s">
        <v>189</v>
      </c>
      <c r="D5" s="45" t="s">
        <v>190</v>
      </c>
      <c r="E5" s="4"/>
      <c r="F5" s="3"/>
      <c r="G5" s="3">
        <f>E5-F5</f>
        <v>0</v>
      </c>
      <c r="H5" s="45" t="s">
        <v>186</v>
      </c>
      <c r="I5" s="45"/>
      <c r="J5" s="68" t="s">
        <v>850</v>
      </c>
    </row>
    <row r="6" spans="1:10" s="7" customFormat="1" ht="15" customHeight="1">
      <c r="A6" s="68"/>
      <c r="B6" s="68"/>
      <c r="C6" s="68"/>
      <c r="D6" s="45"/>
      <c r="E6" s="4"/>
      <c r="F6" s="3"/>
      <c r="G6" s="3">
        <f t="shared" ref="G6:G24" si="0">G5+E6-F6</f>
        <v>0</v>
      </c>
      <c r="H6" s="45"/>
      <c r="I6" s="45"/>
      <c r="J6" s="68"/>
    </row>
    <row r="7" spans="1:10" s="7" customFormat="1" ht="15" customHeight="1">
      <c r="A7" s="68"/>
      <c r="B7" s="68"/>
      <c r="C7" s="68"/>
      <c r="D7" s="45"/>
      <c r="E7" s="4"/>
      <c r="F7" s="3"/>
      <c r="G7" s="3">
        <f>G6+E7-F7</f>
        <v>0</v>
      </c>
      <c r="H7" s="45"/>
      <c r="I7" s="45"/>
      <c r="J7" s="68"/>
    </row>
    <row r="8" spans="1:10" s="7" customFormat="1" ht="15" customHeight="1">
      <c r="A8" s="68"/>
      <c r="B8" s="68"/>
      <c r="C8" s="68"/>
      <c r="D8" s="45"/>
      <c r="E8" s="4"/>
      <c r="F8" s="3"/>
      <c r="G8" s="3">
        <f t="shared" si="0"/>
        <v>0</v>
      </c>
      <c r="H8" s="45"/>
      <c r="I8" s="45"/>
      <c r="J8" s="68"/>
    </row>
    <row r="9" spans="1:10" s="7" customFormat="1" ht="15" customHeight="1">
      <c r="A9" s="68"/>
      <c r="B9" s="68"/>
      <c r="C9" s="68"/>
      <c r="D9" s="45"/>
      <c r="E9" s="4"/>
      <c r="F9" s="3"/>
      <c r="G9" s="3">
        <f t="shared" si="0"/>
        <v>0</v>
      </c>
      <c r="H9" s="45"/>
      <c r="I9" s="45"/>
      <c r="J9" s="68"/>
    </row>
    <row r="10" spans="1:10" s="7" customFormat="1" ht="15" customHeight="1">
      <c r="A10" s="68"/>
      <c r="B10" s="68"/>
      <c r="C10" s="68"/>
      <c r="D10" s="45"/>
      <c r="E10" s="4"/>
      <c r="F10" s="295"/>
      <c r="G10" s="3">
        <f t="shared" si="0"/>
        <v>0</v>
      </c>
      <c r="H10" s="45"/>
      <c r="I10" s="45"/>
      <c r="J10" s="68"/>
    </row>
    <row r="11" spans="1:10" s="7" customFormat="1" ht="15" customHeight="1">
      <c r="A11" s="68"/>
      <c r="B11" s="68"/>
      <c r="C11" s="68"/>
      <c r="D11" s="45"/>
      <c r="E11" s="4"/>
      <c r="F11" s="3"/>
      <c r="G11" s="3">
        <f t="shared" si="0"/>
        <v>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4"/>
      <c r="F12" s="3"/>
      <c r="G12" s="3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4"/>
      <c r="F13" s="3"/>
      <c r="G13" s="3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4"/>
      <c r="F14" s="3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4"/>
      <c r="F15" s="3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4"/>
      <c r="F16" s="3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4"/>
      <c r="F17" s="3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4"/>
      <c r="F18" s="3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4"/>
      <c r="F19" s="3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4"/>
      <c r="F20" s="3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4"/>
      <c r="F21" s="3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4"/>
      <c r="F22" s="3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4"/>
      <c r="F23" s="3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4"/>
      <c r="F24" s="3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4">
        <f>SUM(E4:E24)</f>
        <v>0</v>
      </c>
      <c r="F25" s="3">
        <f>SUM(F4:F24)</f>
        <v>0</v>
      </c>
      <c r="G25" s="3">
        <f>E25-F25</f>
        <v>0</v>
      </c>
      <c r="H25" s="45"/>
      <c r="I25" s="45"/>
      <c r="J25" s="68"/>
    </row>
    <row r="26" spans="1:10" s="7" customFormat="1" ht="15" customHeight="1">
      <c r="A26" s="264"/>
      <c r="B26" s="264"/>
      <c r="C26" s="290" t="s">
        <v>7</v>
      </c>
      <c r="D26" s="72">
        <f>E25</f>
        <v>0</v>
      </c>
      <c r="E26" s="264"/>
      <c r="F26" s="264"/>
      <c r="G26" s="264"/>
      <c r="H26" s="264"/>
      <c r="I26" s="264"/>
      <c r="J26" s="264"/>
    </row>
    <row r="27" spans="1:10" s="7" customFormat="1" ht="15" customHeight="1">
      <c r="A27" s="264"/>
      <c r="B27" s="264"/>
      <c r="C27" s="290" t="s">
        <v>8</v>
      </c>
      <c r="D27" s="72">
        <f>F25</f>
        <v>0</v>
      </c>
      <c r="E27" s="264" t="s">
        <v>35</v>
      </c>
      <c r="F27" s="291" t="s">
        <v>191</v>
      </c>
      <c r="G27" s="291"/>
      <c r="H27" s="291"/>
      <c r="I27" s="291"/>
      <c r="J27" s="291"/>
    </row>
    <row r="28" spans="1:10" s="7" customFormat="1" ht="15" customHeight="1">
      <c r="A28" s="264"/>
      <c r="B28" s="264"/>
      <c r="C28" s="290" t="s">
        <v>9</v>
      </c>
      <c r="D28" s="72">
        <f>G25</f>
        <v>0</v>
      </c>
      <c r="E28" s="290" t="s">
        <v>111</v>
      </c>
      <c r="F28" s="291" t="s">
        <v>192</v>
      </c>
      <c r="G28" s="264"/>
      <c r="H28" s="291"/>
      <c r="I28" s="264"/>
      <c r="J28" s="264"/>
    </row>
    <row r="29" spans="1:10" s="7" customFormat="1" ht="15" customHeight="1">
      <c r="A29" s="264"/>
      <c r="B29" s="264"/>
      <c r="C29" s="290"/>
      <c r="D29" s="264"/>
      <c r="E29" s="290"/>
      <c r="F29" s="291"/>
      <c r="G29" s="291"/>
      <c r="H29" s="291"/>
      <c r="I29" s="291"/>
      <c r="J29" s="291"/>
    </row>
    <row r="30" spans="1:10" s="7" customFormat="1" ht="15" customHeight="1">
      <c r="A30" s="325" t="s">
        <v>10</v>
      </c>
      <c r="B30" s="325"/>
      <c r="C30" s="325"/>
      <c r="D30" s="264" t="s">
        <v>193</v>
      </c>
      <c r="E30" s="264" t="s">
        <v>11</v>
      </c>
      <c r="F30" s="264" t="s">
        <v>193</v>
      </c>
      <c r="G30" s="291"/>
      <c r="H30" s="291"/>
      <c r="I30" s="291"/>
      <c r="J30" s="291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J32" sqref="J32"/>
    </sheetView>
  </sheetViews>
  <sheetFormatPr defaultRowHeight="14.25"/>
  <cols>
    <col min="1" max="3" width="4.375" customWidth="1"/>
    <col min="4" max="4" width="28.125" customWidth="1"/>
    <col min="5" max="5" width="10" customWidth="1"/>
    <col min="6" max="6" width="12.75" customWidth="1"/>
    <col min="7" max="7" width="11.125" customWidth="1"/>
    <col min="8" max="8" width="8.25" customWidth="1"/>
    <col min="10" max="10" width="43.25" customWidth="1"/>
  </cols>
  <sheetData>
    <row r="1" spans="1:10" s="7" customFormat="1" ht="20.25" customHeight="1">
      <c r="A1" s="322" t="s">
        <v>167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s="7" customFormat="1" ht="15" customHeight="1">
      <c r="A2" s="329" t="s">
        <v>3</v>
      </c>
      <c r="B2" s="329"/>
      <c r="C2" s="329"/>
      <c r="D2" s="264" t="s">
        <v>188</v>
      </c>
      <c r="E2" s="264" t="s">
        <v>39</v>
      </c>
      <c r="F2" s="290"/>
      <c r="G2" s="264"/>
      <c r="H2" s="67"/>
      <c r="I2" s="67"/>
      <c r="J2" s="264"/>
    </row>
    <row r="3" spans="1:10" s="7" customFormat="1" ht="15" customHeight="1">
      <c r="A3" s="313" t="s">
        <v>14</v>
      </c>
      <c r="B3" s="313"/>
      <c r="C3" s="313"/>
      <c r="D3" s="310" t="s">
        <v>15</v>
      </c>
      <c r="E3" s="310" t="s">
        <v>12</v>
      </c>
      <c r="F3" s="310" t="s">
        <v>13</v>
      </c>
      <c r="G3" s="310" t="s">
        <v>4</v>
      </c>
      <c r="H3" s="310" t="s">
        <v>0</v>
      </c>
      <c r="I3" s="310" t="s">
        <v>1</v>
      </c>
      <c r="J3" s="310" t="s">
        <v>5</v>
      </c>
    </row>
    <row r="4" spans="1:10" s="7" customFormat="1" ht="15" customHeight="1">
      <c r="A4" s="20" t="s">
        <v>36</v>
      </c>
      <c r="B4" s="20" t="s">
        <v>37</v>
      </c>
      <c r="C4" s="64" t="s">
        <v>38</v>
      </c>
      <c r="D4" s="311"/>
      <c r="E4" s="311"/>
      <c r="F4" s="311"/>
      <c r="G4" s="311"/>
      <c r="H4" s="311"/>
      <c r="I4" s="311"/>
      <c r="J4" s="311"/>
    </row>
    <row r="5" spans="1:10" s="7" customFormat="1" ht="15" customHeight="1">
      <c r="A5" s="68" t="s">
        <v>189</v>
      </c>
      <c r="B5" s="68" t="s">
        <v>189</v>
      </c>
      <c r="C5" s="68" t="s">
        <v>189</v>
      </c>
      <c r="D5" s="45" t="s">
        <v>190</v>
      </c>
      <c r="E5" s="4"/>
      <c r="F5" s="3"/>
      <c r="G5" s="3">
        <f>E5-F5</f>
        <v>0</v>
      </c>
      <c r="H5" s="45" t="s">
        <v>186</v>
      </c>
      <c r="I5" s="45"/>
      <c r="J5" s="68" t="s">
        <v>850</v>
      </c>
    </row>
    <row r="6" spans="1:10" s="7" customFormat="1" ht="15" customHeight="1">
      <c r="A6" s="68"/>
      <c r="B6" s="68"/>
      <c r="C6" s="68"/>
      <c r="D6" s="45"/>
      <c r="E6" s="4"/>
      <c r="F6" s="3"/>
      <c r="G6" s="3">
        <f t="shared" ref="G6:G24" si="0">G5+E6-F6</f>
        <v>0</v>
      </c>
      <c r="H6" s="45"/>
      <c r="I6" s="45"/>
      <c r="J6" s="68"/>
    </row>
    <row r="7" spans="1:10" s="7" customFormat="1" ht="15" customHeight="1">
      <c r="A7" s="68"/>
      <c r="B7" s="68"/>
      <c r="C7" s="68"/>
      <c r="D7" s="45"/>
      <c r="E7" s="4"/>
      <c r="F7" s="3"/>
      <c r="G7" s="3">
        <f>G6+E7-F7</f>
        <v>0</v>
      </c>
      <c r="H7" s="45"/>
      <c r="I7" s="45"/>
      <c r="J7" s="68"/>
    </row>
    <row r="8" spans="1:10" s="7" customFormat="1" ht="15" customHeight="1">
      <c r="A8" s="68"/>
      <c r="B8" s="68"/>
      <c r="C8" s="68"/>
      <c r="D8" s="45"/>
      <c r="E8" s="4"/>
      <c r="F8" s="3"/>
      <c r="G8" s="3">
        <f t="shared" si="0"/>
        <v>0</v>
      </c>
      <c r="H8" s="45"/>
      <c r="I8" s="45"/>
      <c r="J8" s="68"/>
    </row>
    <row r="9" spans="1:10" s="7" customFormat="1" ht="15" customHeight="1">
      <c r="A9" s="68"/>
      <c r="B9" s="68"/>
      <c r="C9" s="68"/>
      <c r="D9" s="45"/>
      <c r="E9" s="4"/>
      <c r="F9" s="3"/>
      <c r="G9" s="3">
        <f t="shared" si="0"/>
        <v>0</v>
      </c>
      <c r="H9" s="45"/>
      <c r="I9" s="45"/>
      <c r="J9" s="68"/>
    </row>
    <row r="10" spans="1:10" s="7" customFormat="1" ht="15" customHeight="1">
      <c r="A10" s="68"/>
      <c r="B10" s="68"/>
      <c r="C10" s="68"/>
      <c r="D10" s="45"/>
      <c r="E10" s="4"/>
      <c r="F10" s="295"/>
      <c r="G10" s="3">
        <f t="shared" si="0"/>
        <v>0</v>
      </c>
      <c r="H10" s="45"/>
      <c r="I10" s="45"/>
      <c r="J10" s="68"/>
    </row>
    <row r="11" spans="1:10" s="7" customFormat="1" ht="15" customHeight="1">
      <c r="A11" s="68"/>
      <c r="B11" s="68"/>
      <c r="C11" s="68"/>
      <c r="D11" s="45"/>
      <c r="E11" s="4"/>
      <c r="F11" s="3"/>
      <c r="G11" s="3">
        <f t="shared" si="0"/>
        <v>0</v>
      </c>
      <c r="H11" s="68"/>
      <c r="I11" s="45"/>
      <c r="J11" s="68"/>
    </row>
    <row r="12" spans="1:10" s="7" customFormat="1" ht="15" customHeight="1">
      <c r="A12" s="68"/>
      <c r="B12" s="68"/>
      <c r="C12" s="68"/>
      <c r="D12" s="45"/>
      <c r="E12" s="4"/>
      <c r="F12" s="3"/>
      <c r="G12" s="3">
        <f t="shared" si="0"/>
        <v>0</v>
      </c>
      <c r="H12" s="45"/>
      <c r="I12" s="45"/>
      <c r="J12" s="68"/>
    </row>
    <row r="13" spans="1:10" s="7" customFormat="1" ht="15" customHeight="1">
      <c r="A13" s="68"/>
      <c r="B13" s="68"/>
      <c r="C13" s="68"/>
      <c r="D13" s="45"/>
      <c r="E13" s="4"/>
      <c r="F13" s="3"/>
      <c r="G13" s="3">
        <f t="shared" si="0"/>
        <v>0</v>
      </c>
      <c r="H13" s="45"/>
      <c r="I13" s="45"/>
      <c r="J13" s="68"/>
    </row>
    <row r="14" spans="1:10" s="7" customFormat="1" ht="15" customHeight="1">
      <c r="A14" s="68"/>
      <c r="B14" s="68"/>
      <c r="C14" s="68"/>
      <c r="D14" s="45"/>
      <c r="E14" s="4"/>
      <c r="F14" s="3"/>
      <c r="G14" s="3">
        <f t="shared" si="0"/>
        <v>0</v>
      </c>
      <c r="H14" s="45"/>
      <c r="I14" s="71"/>
      <c r="J14" s="68"/>
    </row>
    <row r="15" spans="1:10" s="7" customFormat="1" ht="15" customHeight="1">
      <c r="A15" s="68"/>
      <c r="B15" s="68"/>
      <c r="C15" s="68"/>
      <c r="D15" s="45"/>
      <c r="E15" s="4"/>
      <c r="F15" s="3"/>
      <c r="G15" s="3">
        <f t="shared" si="0"/>
        <v>0</v>
      </c>
      <c r="H15" s="45"/>
      <c r="I15" s="45"/>
      <c r="J15" s="68"/>
    </row>
    <row r="16" spans="1:10" s="7" customFormat="1" ht="15" customHeight="1">
      <c r="A16" s="68"/>
      <c r="B16" s="68"/>
      <c r="C16" s="68"/>
      <c r="D16" s="45"/>
      <c r="E16" s="4"/>
      <c r="F16" s="3"/>
      <c r="G16" s="3">
        <f t="shared" si="0"/>
        <v>0</v>
      </c>
      <c r="H16" s="45"/>
      <c r="I16" s="45"/>
      <c r="J16" s="68"/>
    </row>
    <row r="17" spans="1:10" s="7" customFormat="1" ht="15" customHeight="1">
      <c r="A17" s="68"/>
      <c r="B17" s="68"/>
      <c r="C17" s="68"/>
      <c r="D17" s="45"/>
      <c r="E17" s="4"/>
      <c r="F17" s="3"/>
      <c r="G17" s="3">
        <f t="shared" si="0"/>
        <v>0</v>
      </c>
      <c r="H17" s="45"/>
      <c r="I17" s="45"/>
      <c r="J17" s="68"/>
    </row>
    <row r="18" spans="1:10" s="7" customFormat="1" ht="15" customHeight="1">
      <c r="A18" s="68"/>
      <c r="B18" s="68"/>
      <c r="C18" s="68"/>
      <c r="D18" s="45"/>
      <c r="E18" s="4"/>
      <c r="F18" s="3"/>
      <c r="G18" s="3">
        <f t="shared" si="0"/>
        <v>0</v>
      </c>
      <c r="H18" s="45"/>
      <c r="I18" s="71"/>
      <c r="J18" s="68"/>
    </row>
    <row r="19" spans="1:10" s="7" customFormat="1" ht="15" customHeight="1">
      <c r="A19" s="68"/>
      <c r="B19" s="68"/>
      <c r="C19" s="68"/>
      <c r="D19" s="45"/>
      <c r="E19" s="4"/>
      <c r="F19" s="3"/>
      <c r="G19" s="3">
        <f t="shared" si="0"/>
        <v>0</v>
      </c>
      <c r="H19" s="45"/>
      <c r="I19" s="45"/>
      <c r="J19" s="68"/>
    </row>
    <row r="20" spans="1:10" s="7" customFormat="1" ht="15" customHeight="1">
      <c r="A20" s="68"/>
      <c r="B20" s="68"/>
      <c r="C20" s="68"/>
      <c r="D20" s="45"/>
      <c r="E20" s="4"/>
      <c r="F20" s="3"/>
      <c r="G20" s="3">
        <f t="shared" si="0"/>
        <v>0</v>
      </c>
      <c r="H20" s="45"/>
      <c r="I20" s="45"/>
      <c r="J20" s="68"/>
    </row>
    <row r="21" spans="1:10" s="7" customFormat="1" ht="15" customHeight="1">
      <c r="A21" s="68"/>
      <c r="B21" s="68"/>
      <c r="C21" s="68"/>
      <c r="D21" s="45"/>
      <c r="E21" s="4"/>
      <c r="F21" s="3"/>
      <c r="G21" s="3">
        <f t="shared" si="0"/>
        <v>0</v>
      </c>
      <c r="H21" s="45"/>
      <c r="I21" s="45"/>
      <c r="J21" s="68"/>
    </row>
    <row r="22" spans="1:10" s="7" customFormat="1" ht="15" customHeight="1">
      <c r="A22" s="68"/>
      <c r="B22" s="68"/>
      <c r="C22" s="68"/>
      <c r="D22" s="45"/>
      <c r="E22" s="4"/>
      <c r="F22" s="3"/>
      <c r="G22" s="3">
        <f t="shared" si="0"/>
        <v>0</v>
      </c>
      <c r="H22" s="45"/>
      <c r="I22" s="45"/>
      <c r="J22" s="68"/>
    </row>
    <row r="23" spans="1:10" s="7" customFormat="1" ht="15" customHeight="1">
      <c r="A23" s="68"/>
      <c r="B23" s="68"/>
      <c r="C23" s="68"/>
      <c r="D23" s="45"/>
      <c r="E23" s="4"/>
      <c r="F23" s="3"/>
      <c r="G23" s="3">
        <f t="shared" si="0"/>
        <v>0</v>
      </c>
      <c r="H23" s="45"/>
      <c r="I23" s="45"/>
      <c r="J23" s="68"/>
    </row>
    <row r="24" spans="1:10" s="7" customFormat="1" ht="15" customHeight="1">
      <c r="A24" s="68"/>
      <c r="B24" s="68"/>
      <c r="C24" s="68"/>
      <c r="D24" s="45"/>
      <c r="E24" s="4"/>
      <c r="F24" s="3"/>
      <c r="G24" s="3">
        <f t="shared" si="0"/>
        <v>0</v>
      </c>
      <c r="H24" s="45"/>
      <c r="I24" s="68"/>
      <c r="J24" s="68"/>
    </row>
    <row r="25" spans="1:10" s="7" customFormat="1" ht="15" customHeight="1">
      <c r="A25" s="314" t="s">
        <v>6</v>
      </c>
      <c r="B25" s="314"/>
      <c r="C25" s="314"/>
      <c r="D25" s="45"/>
      <c r="E25" s="4">
        <f>SUM(E4:E24)</f>
        <v>0</v>
      </c>
      <c r="F25" s="3">
        <f>SUM(F4:F24)</f>
        <v>0</v>
      </c>
      <c r="G25" s="3">
        <f>E25-F25</f>
        <v>0</v>
      </c>
      <c r="H25" s="45"/>
      <c r="I25" s="45"/>
      <c r="J25" s="68"/>
    </row>
    <row r="26" spans="1:10" s="7" customFormat="1" ht="15" customHeight="1">
      <c r="A26" s="264"/>
      <c r="B26" s="264"/>
      <c r="C26" s="290" t="s">
        <v>7</v>
      </c>
      <c r="D26" s="72">
        <f>E25</f>
        <v>0</v>
      </c>
      <c r="E26" s="264"/>
      <c r="F26" s="264"/>
      <c r="G26" s="264"/>
      <c r="H26" s="264"/>
      <c r="I26" s="264"/>
      <c r="J26" s="264"/>
    </row>
    <row r="27" spans="1:10" s="7" customFormat="1" ht="15" customHeight="1">
      <c r="A27" s="264"/>
      <c r="B27" s="264"/>
      <c r="C27" s="290" t="s">
        <v>8</v>
      </c>
      <c r="D27" s="72">
        <f>F25</f>
        <v>0</v>
      </c>
      <c r="E27" s="264" t="s">
        <v>35</v>
      </c>
      <c r="F27" s="291" t="s">
        <v>191</v>
      </c>
      <c r="G27" s="291"/>
      <c r="H27" s="291"/>
      <c r="I27" s="291"/>
      <c r="J27" s="291"/>
    </row>
    <row r="28" spans="1:10" s="7" customFormat="1" ht="15" customHeight="1">
      <c r="A28" s="264"/>
      <c r="B28" s="264"/>
      <c r="C28" s="290" t="s">
        <v>9</v>
      </c>
      <c r="D28" s="72">
        <f>G25</f>
        <v>0</v>
      </c>
      <c r="E28" s="290" t="s">
        <v>111</v>
      </c>
      <c r="F28" s="291" t="s">
        <v>192</v>
      </c>
      <c r="G28" s="264"/>
      <c r="H28" s="291"/>
      <c r="I28" s="264"/>
      <c r="J28" s="264"/>
    </row>
    <row r="29" spans="1:10" s="7" customFormat="1" ht="15" customHeight="1">
      <c r="A29" s="264"/>
      <c r="B29" s="264"/>
      <c r="C29" s="290"/>
      <c r="D29" s="264"/>
      <c r="E29" s="290"/>
      <c r="F29" s="291"/>
      <c r="G29" s="291"/>
      <c r="H29" s="291"/>
      <c r="I29" s="291"/>
      <c r="J29" s="291"/>
    </row>
    <row r="30" spans="1:10" s="7" customFormat="1" ht="15" customHeight="1">
      <c r="A30" s="325" t="s">
        <v>10</v>
      </c>
      <c r="B30" s="325"/>
      <c r="C30" s="325"/>
      <c r="D30" s="264" t="s">
        <v>193</v>
      </c>
      <c r="E30" s="264" t="s">
        <v>11</v>
      </c>
      <c r="F30" s="264" t="s">
        <v>193</v>
      </c>
      <c r="G30" s="291"/>
      <c r="H30" s="291"/>
      <c r="I30" s="291"/>
      <c r="J30" s="291"/>
    </row>
  </sheetData>
  <mergeCells count="12">
    <mergeCell ref="A25:C25"/>
    <mergeCell ref="A30:C30"/>
    <mergeCell ref="A1:J1"/>
    <mergeCell ref="A2:C2"/>
    <mergeCell ref="A3:C3"/>
    <mergeCell ref="D3:D4"/>
    <mergeCell ref="E3:E4"/>
    <mergeCell ref="F3:F4"/>
    <mergeCell ref="G3:G4"/>
    <mergeCell ref="H3:H4"/>
    <mergeCell ref="I3:I4"/>
    <mergeCell ref="J3:J4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41"/>
  <sheetViews>
    <sheetView workbookViewId="0">
      <selection activeCell="F9" sqref="F9"/>
    </sheetView>
  </sheetViews>
  <sheetFormatPr defaultRowHeight="12"/>
  <cols>
    <col min="1" max="2" width="2.875" style="7" customWidth="1"/>
    <col min="3" max="3" width="2.875" style="10" customWidth="1"/>
    <col min="4" max="4" width="36.25" style="7" customWidth="1"/>
    <col min="5" max="7" width="9.875" style="7" customWidth="1"/>
    <col min="8" max="8" width="7.375" style="7" customWidth="1"/>
    <col min="9" max="9" width="5.75" style="7" customWidth="1"/>
    <col min="10" max="10" width="52.625" style="7" customWidth="1"/>
    <col min="11" max="16384" width="9" style="7"/>
  </cols>
  <sheetData>
    <row r="1" spans="1:10" ht="30.75" customHeight="1">
      <c r="A1" s="308" t="s">
        <v>40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25" customHeight="1">
      <c r="A2" s="309" t="s">
        <v>41</v>
      </c>
      <c r="B2" s="309"/>
      <c r="C2" s="309"/>
      <c r="D2" s="12" t="s">
        <v>141</v>
      </c>
      <c r="E2" s="16" t="s">
        <v>42</v>
      </c>
      <c r="F2" s="9" t="s">
        <v>16</v>
      </c>
      <c r="G2" s="11"/>
      <c r="H2" s="25"/>
      <c r="I2" s="25"/>
    </row>
    <row r="3" spans="1:10" ht="12" customHeight="1">
      <c r="A3" s="313" t="s">
        <v>43</v>
      </c>
      <c r="B3" s="313"/>
      <c r="C3" s="313"/>
      <c r="D3" s="310" t="s">
        <v>44</v>
      </c>
      <c r="E3" s="310" t="s">
        <v>45</v>
      </c>
      <c r="F3" s="310" t="s">
        <v>46</v>
      </c>
      <c r="G3" s="310" t="s">
        <v>47</v>
      </c>
      <c r="H3" s="310" t="s">
        <v>0</v>
      </c>
      <c r="I3" s="310" t="s">
        <v>1</v>
      </c>
      <c r="J3" s="310" t="s">
        <v>48</v>
      </c>
    </row>
    <row r="4" spans="1:10" ht="12" customHeight="1">
      <c r="A4" s="24" t="s">
        <v>49</v>
      </c>
      <c r="B4" s="24" t="s">
        <v>50</v>
      </c>
      <c r="C4" s="21" t="s">
        <v>51</v>
      </c>
      <c r="D4" s="311"/>
      <c r="E4" s="311"/>
      <c r="F4" s="311"/>
      <c r="G4" s="311"/>
      <c r="H4" s="311"/>
      <c r="I4" s="311"/>
      <c r="J4" s="311"/>
    </row>
    <row r="5" spans="1:10" ht="14.25" customHeight="1">
      <c r="A5" s="184">
        <v>16</v>
      </c>
      <c r="B5" s="184">
        <v>10</v>
      </c>
      <c r="C5" s="184">
        <v>10</v>
      </c>
      <c r="D5" s="185" t="s">
        <v>342</v>
      </c>
      <c r="E5" s="208">
        <v>3200</v>
      </c>
      <c r="F5" s="187">
        <v>3120</v>
      </c>
      <c r="G5" s="188">
        <f>E5-F5</f>
        <v>80</v>
      </c>
      <c r="H5" s="209"/>
      <c r="I5" s="210"/>
      <c r="J5" s="183"/>
    </row>
    <row r="6" spans="1:10" ht="14.25" customHeight="1">
      <c r="A6" s="199">
        <v>17</v>
      </c>
      <c r="B6" s="199">
        <v>3</v>
      </c>
      <c r="C6" s="199">
        <v>7</v>
      </c>
      <c r="D6" s="197" t="s">
        <v>455</v>
      </c>
      <c r="E6" s="4">
        <v>520</v>
      </c>
      <c r="F6" s="35"/>
      <c r="G6" s="40">
        <f t="shared" ref="G6:G24" si="0">G5+E6-F6</f>
        <v>600</v>
      </c>
      <c r="H6" s="2"/>
      <c r="I6" s="5"/>
      <c r="J6" s="44"/>
    </row>
    <row r="7" spans="1:10" ht="14.25" customHeight="1">
      <c r="A7" s="6">
        <v>17</v>
      </c>
      <c r="B7" s="6">
        <v>4</v>
      </c>
      <c r="C7" s="6">
        <v>14</v>
      </c>
      <c r="D7" s="45" t="s">
        <v>525</v>
      </c>
      <c r="E7" s="4"/>
      <c r="F7" s="35">
        <v>600</v>
      </c>
      <c r="G7" s="40">
        <f t="shared" si="0"/>
        <v>0</v>
      </c>
      <c r="H7" s="2"/>
      <c r="I7" s="5"/>
      <c r="J7" s="46"/>
    </row>
    <row r="8" spans="1:10" ht="14.25" customHeight="1">
      <c r="A8" s="6">
        <v>17</v>
      </c>
      <c r="B8" s="6">
        <v>8</v>
      </c>
      <c r="C8" s="6">
        <v>28</v>
      </c>
      <c r="D8" s="45" t="s">
        <v>717</v>
      </c>
      <c r="E8" s="4">
        <v>600</v>
      </c>
      <c r="F8" s="35"/>
      <c r="G8" s="40">
        <f t="shared" si="0"/>
        <v>600</v>
      </c>
      <c r="H8" s="2" t="s">
        <v>718</v>
      </c>
      <c r="I8" s="5"/>
      <c r="J8" s="6"/>
    </row>
    <row r="9" spans="1:10" ht="14.25" customHeight="1">
      <c r="A9" s="6">
        <v>17</v>
      </c>
      <c r="B9" s="6">
        <v>9</v>
      </c>
      <c r="C9" s="6">
        <v>30</v>
      </c>
      <c r="D9" s="45" t="s">
        <v>784</v>
      </c>
      <c r="E9" s="4"/>
      <c r="F9" s="35">
        <v>600</v>
      </c>
      <c r="G9" s="40">
        <f t="shared" si="0"/>
        <v>0</v>
      </c>
      <c r="H9" s="2"/>
      <c r="I9" s="5"/>
      <c r="J9" s="6" t="s">
        <v>780</v>
      </c>
    </row>
    <row r="10" spans="1:10" ht="14.25" customHeight="1">
      <c r="A10" s="6"/>
      <c r="B10" s="6"/>
      <c r="C10" s="6"/>
      <c r="D10" s="2"/>
      <c r="E10" s="4"/>
      <c r="F10" s="35"/>
      <c r="G10" s="40">
        <f t="shared" si="0"/>
        <v>0</v>
      </c>
      <c r="H10" s="2"/>
      <c r="I10" s="5"/>
      <c r="J10" s="6"/>
    </row>
    <row r="11" spans="1:10" s="19" customFormat="1" ht="14.25" customHeight="1">
      <c r="A11" s="79"/>
      <c r="B11" s="79"/>
      <c r="C11" s="79"/>
      <c r="D11" s="2"/>
      <c r="E11" s="4"/>
      <c r="F11" s="35"/>
      <c r="G11" s="40">
        <f t="shared" si="0"/>
        <v>0</v>
      </c>
      <c r="H11" s="2"/>
      <c r="I11" s="5"/>
      <c r="J11" s="79"/>
    </row>
    <row r="12" spans="1:10" ht="14.25" customHeight="1">
      <c r="A12" s="6"/>
      <c r="B12" s="6"/>
      <c r="C12" s="6"/>
      <c r="D12" s="2"/>
      <c r="E12" s="4"/>
      <c r="F12" s="35"/>
      <c r="G12" s="40">
        <f t="shared" si="0"/>
        <v>0</v>
      </c>
      <c r="H12" s="2"/>
      <c r="I12" s="13"/>
      <c r="J12" s="6"/>
    </row>
    <row r="13" spans="1:10" ht="14.25" customHeight="1">
      <c r="A13" s="6"/>
      <c r="B13" s="6"/>
      <c r="C13" s="6"/>
      <c r="D13" s="2"/>
      <c r="E13" s="4"/>
      <c r="F13" s="35"/>
      <c r="G13" s="40">
        <f t="shared" si="0"/>
        <v>0</v>
      </c>
      <c r="H13" s="2"/>
      <c r="I13" s="5"/>
      <c r="J13" s="6"/>
    </row>
    <row r="14" spans="1:10" ht="14.25" customHeight="1">
      <c r="A14" s="6"/>
      <c r="B14" s="6"/>
      <c r="C14" s="6"/>
      <c r="D14" s="2"/>
      <c r="E14" s="4"/>
      <c r="F14" s="35"/>
      <c r="G14" s="40">
        <f t="shared" si="0"/>
        <v>0</v>
      </c>
      <c r="H14" s="2"/>
      <c r="I14" s="13"/>
      <c r="J14" s="6"/>
    </row>
    <row r="15" spans="1:10" ht="14.25" customHeight="1">
      <c r="A15" s="6"/>
      <c r="B15" s="6"/>
      <c r="C15" s="6"/>
      <c r="D15" s="2"/>
      <c r="E15" s="4"/>
      <c r="F15" s="35"/>
      <c r="G15" s="40">
        <f t="shared" si="0"/>
        <v>0</v>
      </c>
      <c r="H15" s="2"/>
      <c r="I15" s="5"/>
      <c r="J15" s="6"/>
    </row>
    <row r="16" spans="1:10" ht="14.25" customHeight="1">
      <c r="A16" s="6"/>
      <c r="B16" s="6"/>
      <c r="C16" s="6"/>
      <c r="D16" s="2"/>
      <c r="E16" s="4"/>
      <c r="F16" s="35"/>
      <c r="G16" s="40">
        <f t="shared" si="0"/>
        <v>0</v>
      </c>
      <c r="H16" s="2"/>
      <c r="I16" s="13"/>
      <c r="J16" s="6"/>
    </row>
    <row r="17" spans="1:10" ht="14.25" customHeight="1">
      <c r="A17" s="6"/>
      <c r="B17" s="6"/>
      <c r="C17" s="6"/>
      <c r="D17" s="2"/>
      <c r="E17" s="4"/>
      <c r="F17" s="35"/>
      <c r="G17" s="40">
        <f t="shared" si="0"/>
        <v>0</v>
      </c>
      <c r="H17" s="2"/>
      <c r="I17" s="5"/>
      <c r="J17" s="6"/>
    </row>
    <row r="18" spans="1:10" ht="14.25" customHeight="1">
      <c r="A18" s="6"/>
      <c r="B18" s="6"/>
      <c r="C18" s="6"/>
      <c r="D18" s="2"/>
      <c r="E18" s="4"/>
      <c r="F18" s="35"/>
      <c r="G18" s="40">
        <f t="shared" si="0"/>
        <v>0</v>
      </c>
      <c r="H18" s="2"/>
      <c r="I18" s="13"/>
      <c r="J18" s="6"/>
    </row>
    <row r="19" spans="1:10" ht="14.25" customHeight="1">
      <c r="A19" s="6"/>
      <c r="B19" s="6"/>
      <c r="C19" s="6"/>
      <c r="D19" s="2"/>
      <c r="E19" s="4"/>
      <c r="F19" s="35"/>
      <c r="G19" s="40">
        <f t="shared" si="0"/>
        <v>0</v>
      </c>
      <c r="H19" s="2"/>
      <c r="I19" s="5"/>
      <c r="J19" s="6"/>
    </row>
    <row r="20" spans="1:10" ht="14.25" customHeight="1">
      <c r="A20" s="6"/>
      <c r="B20" s="6"/>
      <c r="C20" s="6"/>
      <c r="D20" s="2"/>
      <c r="E20" s="4"/>
      <c r="F20" s="35"/>
      <c r="G20" s="40">
        <f t="shared" si="0"/>
        <v>0</v>
      </c>
      <c r="H20" s="2"/>
      <c r="I20" s="5"/>
      <c r="J20" s="6"/>
    </row>
    <row r="21" spans="1:10" ht="14.25" customHeight="1">
      <c r="A21" s="6"/>
      <c r="B21" s="6"/>
      <c r="C21" s="6"/>
      <c r="D21" s="2"/>
      <c r="E21" s="4"/>
      <c r="F21" s="35"/>
      <c r="G21" s="40">
        <f t="shared" si="0"/>
        <v>0</v>
      </c>
      <c r="H21" s="2"/>
      <c r="I21" s="5"/>
      <c r="J21" s="6"/>
    </row>
    <row r="22" spans="1:10" ht="14.25" customHeight="1">
      <c r="A22" s="6"/>
      <c r="B22" s="6"/>
      <c r="C22" s="6"/>
      <c r="D22" s="2"/>
      <c r="E22" s="4"/>
      <c r="F22" s="35"/>
      <c r="G22" s="40">
        <f t="shared" si="0"/>
        <v>0</v>
      </c>
      <c r="H22" s="2"/>
      <c r="I22" s="5"/>
      <c r="J22" s="6"/>
    </row>
    <row r="23" spans="1:10" ht="14.25" customHeight="1">
      <c r="A23" s="6"/>
      <c r="B23" s="6"/>
      <c r="C23" s="6"/>
      <c r="D23" s="2"/>
      <c r="E23" s="4"/>
      <c r="F23" s="35"/>
      <c r="G23" s="40">
        <f t="shared" si="0"/>
        <v>0</v>
      </c>
      <c r="H23" s="2"/>
      <c r="I23" s="5"/>
      <c r="J23" s="6"/>
    </row>
    <row r="24" spans="1:10" ht="14.25" customHeight="1">
      <c r="A24" s="6"/>
      <c r="B24" s="6"/>
      <c r="C24" s="6"/>
      <c r="D24" s="2"/>
      <c r="E24" s="4"/>
      <c r="F24" s="35"/>
      <c r="G24" s="40">
        <f t="shared" si="0"/>
        <v>0</v>
      </c>
      <c r="H24" s="2"/>
      <c r="I24" s="6"/>
      <c r="J24" s="6"/>
    </row>
    <row r="25" spans="1:10" ht="14.25" customHeight="1">
      <c r="A25" s="314" t="s">
        <v>52</v>
      </c>
      <c r="B25" s="314"/>
      <c r="C25" s="314"/>
      <c r="D25" s="2"/>
      <c r="E25" s="4">
        <f>SUM(E4:E24)</f>
        <v>4320</v>
      </c>
      <c r="F25" s="35">
        <f>SUM(F4:F24)</f>
        <v>4320</v>
      </c>
      <c r="G25" s="40">
        <f>E25-F25</f>
        <v>0</v>
      </c>
      <c r="H25" s="2"/>
      <c r="I25" s="5"/>
      <c r="J25" s="6"/>
    </row>
    <row r="26" spans="1:10" ht="14.25" customHeight="1">
      <c r="C26" s="15" t="s">
        <v>53</v>
      </c>
      <c r="D26" s="14">
        <f>E25</f>
        <v>4320</v>
      </c>
      <c r="F26" s="16"/>
      <c r="H26" s="16"/>
    </row>
    <row r="27" spans="1:10" ht="14.25" customHeight="1">
      <c r="C27" s="15" t="s">
        <v>54</v>
      </c>
      <c r="D27" s="14">
        <f>F25</f>
        <v>4320</v>
      </c>
      <c r="E27" s="16" t="s">
        <v>55</v>
      </c>
      <c r="F27" s="26" t="s">
        <v>121</v>
      </c>
      <c r="G27" s="18"/>
      <c r="H27" s="18"/>
      <c r="I27" s="18"/>
      <c r="J27" s="18"/>
    </row>
    <row r="28" spans="1:10" ht="14.25" customHeight="1">
      <c r="C28" s="15" t="s">
        <v>56</v>
      </c>
      <c r="D28" s="14">
        <f>G25</f>
        <v>0</v>
      </c>
      <c r="E28" s="15" t="s">
        <v>112</v>
      </c>
      <c r="F28" s="18" t="s">
        <v>119</v>
      </c>
      <c r="G28" s="19"/>
      <c r="H28" s="18"/>
      <c r="I28" s="19"/>
      <c r="J28" s="19"/>
    </row>
    <row r="29" spans="1:10" ht="14.25" customHeight="1">
      <c r="E29" s="23"/>
      <c r="F29" s="8"/>
      <c r="G29" s="18"/>
      <c r="H29" s="18"/>
      <c r="I29" s="18"/>
      <c r="J29" s="18"/>
    </row>
    <row r="30" spans="1:10" ht="14.25" customHeight="1">
      <c r="A30" s="312" t="s">
        <v>57</v>
      </c>
      <c r="B30" s="312"/>
      <c r="C30" s="312"/>
      <c r="D30" s="7" t="s">
        <v>117</v>
      </c>
      <c r="E30" s="16" t="s">
        <v>58</v>
      </c>
      <c r="F30" s="7" t="s">
        <v>113</v>
      </c>
      <c r="G30" s="18"/>
      <c r="H30" s="18"/>
      <c r="I30" s="18"/>
      <c r="J30" s="18"/>
    </row>
    <row r="31" spans="1:10" ht="14.25" customHeight="1">
      <c r="E31" s="23"/>
      <c r="G31" s="18"/>
      <c r="H31" s="18"/>
      <c r="I31" s="18"/>
      <c r="J31" s="18"/>
    </row>
    <row r="32" spans="1:10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</sheetData>
  <mergeCells count="12">
    <mergeCell ref="A30:C30"/>
    <mergeCell ref="A3:C3"/>
    <mergeCell ref="A25:C25"/>
    <mergeCell ref="G3:G4"/>
    <mergeCell ref="I3:I4"/>
    <mergeCell ref="A1:J1"/>
    <mergeCell ref="A2:C2"/>
    <mergeCell ref="D3:D4"/>
    <mergeCell ref="E3:E4"/>
    <mergeCell ref="F3:F4"/>
    <mergeCell ref="H3:H4"/>
    <mergeCell ref="J3:J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81</vt:i4>
      </vt:variant>
      <vt:variant>
        <vt:lpstr>命名范围</vt:lpstr>
      </vt:variant>
      <vt:variant>
        <vt:i4>1</vt:i4>
      </vt:variant>
    </vt:vector>
  </HeadingPairs>
  <TitlesOfParts>
    <vt:vector size="82" baseType="lpstr">
      <vt:lpstr>总账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78</vt:lpstr>
      <vt:lpstr>79</vt:lpstr>
      <vt:lpstr>80</vt:lpstr>
      <vt:lpstr>总账!_js29</vt:lpstr>
    </vt:vector>
  </TitlesOfParts>
  <Company>dpx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yangbo</dc:creator>
  <cp:lastModifiedBy>Administrator</cp:lastModifiedBy>
  <cp:lastPrinted>2014-11-20T01:57:26Z</cp:lastPrinted>
  <dcterms:created xsi:type="dcterms:W3CDTF">2010-09-12T00:42:49Z</dcterms:created>
  <dcterms:modified xsi:type="dcterms:W3CDTF">2017-10-19T13:17:24Z</dcterms:modified>
</cp:coreProperties>
</file>